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Mansell Building Solutions/"/>
    </mc:Choice>
  </mc:AlternateContent>
  <xr:revisionPtr revIDLastSave="0" documentId="8_{4FC3C7EC-BDA5-46E9-BEF0-53FE6D6ADEDF}" xr6:coauthVersionLast="47" xr6:coauthVersionMax="47" xr10:uidLastSave="{00000000-0000-0000-0000-000000000000}"/>
  <workbookProtection workbookAlgorithmName="SHA-512" workbookHashValue="swsZTvH19xeMIJqnZ/xkkoV4XMysAA9kaQDECT43UuDyZqHj6PBQ2xoYrh1LPiXFxtbM3isrQVCkHiXYMJBF3w==" workbookSaltValue="oc130/jPjW5QBT+CaDMp5A==" workbookSpinCount="100000" lockStructure="1"/>
  <bookViews>
    <workbookView xWindow="28680" yWindow="-120" windowWidth="29040" windowHeight="15720" xr2:uid="{00000000-000D-0000-FFFF-FFFF00000000}"/>
  </bookViews>
  <sheets>
    <sheet name="Summary Sheet" sheetId="10" r:id="rId1"/>
    <sheet name="MMC Lot P1" sheetId="7" r:id="rId2"/>
    <sheet name="MMC Lot P2" sheetId="11" r:id="rId3"/>
  </sheets>
  <definedNames>
    <definedName name="_xlnm.Print_Area" localSheetId="1">'MMC Lot P1'!$A$1:$I$199</definedName>
    <definedName name="_xlnm.Print_Area" localSheetId="2">'MMC Lot P2'!$A$1:$I$199</definedName>
    <definedName name="_xlnm.Print_Area" localSheetId="0">'Summary Sheet'!$A$1:$H$13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0" l="1"/>
  <c r="G194" i="11"/>
  <c r="E186" i="11"/>
  <c r="E185" i="11"/>
  <c r="E184" i="11"/>
  <c r="E183" i="11"/>
  <c r="E182" i="11"/>
  <c r="E181" i="11"/>
  <c r="E179" i="11"/>
  <c r="E178" i="11"/>
  <c r="E177" i="11"/>
  <c r="E175" i="11"/>
  <c r="E174" i="11"/>
  <c r="E173" i="11"/>
  <c r="E172" i="11"/>
  <c r="E171" i="11"/>
  <c r="E170" i="11"/>
  <c r="E168" i="11"/>
  <c r="G187" i="11" s="1"/>
  <c r="G193" i="11" s="1"/>
  <c r="E167" i="11"/>
  <c r="E166" i="11"/>
  <c r="E165" i="11"/>
  <c r="E164" i="11"/>
  <c r="E162" i="11"/>
  <c r="E161" i="11"/>
  <c r="E156" i="11"/>
  <c r="G156" i="11" s="1"/>
  <c r="G157" i="11" s="1"/>
  <c r="E151" i="11"/>
  <c r="G151" i="11" s="1"/>
  <c r="G152" i="11" s="1"/>
  <c r="G146" i="11"/>
  <c r="G147" i="11" s="1"/>
  <c r="E146" i="11"/>
  <c r="E141" i="11"/>
  <c r="G141" i="11" s="1"/>
  <c r="G142" i="11" s="1"/>
  <c r="E136" i="11"/>
  <c r="G136" i="11" s="1"/>
  <c r="E130" i="11"/>
  <c r="E122" i="11"/>
  <c r="E121" i="11"/>
  <c r="E120" i="11"/>
  <c r="E117" i="11"/>
  <c r="E116" i="11"/>
  <c r="E114" i="11"/>
  <c r="E113" i="11"/>
  <c r="E112" i="11"/>
  <c r="E111" i="11"/>
  <c r="E110" i="11"/>
  <c r="E109" i="11"/>
  <c r="E107" i="11"/>
  <c r="E106" i="11"/>
  <c r="E105" i="11"/>
  <c r="E103" i="11"/>
  <c r="E102" i="11"/>
  <c r="E101" i="11"/>
  <c r="E100" i="11"/>
  <c r="E99" i="11"/>
  <c r="E98" i="11"/>
  <c r="E97" i="11"/>
  <c r="E96" i="11"/>
  <c r="E94" i="11"/>
  <c r="E93" i="11"/>
  <c r="E92" i="11"/>
  <c r="E90" i="11"/>
  <c r="E89" i="11"/>
  <c r="E88" i="11"/>
  <c r="E87" i="11"/>
  <c r="E86" i="11"/>
  <c r="E84" i="11"/>
  <c r="E82" i="11"/>
  <c r="E81" i="11"/>
  <c r="E80" i="11"/>
  <c r="E79" i="11"/>
  <c r="E78" i="11"/>
  <c r="E76" i="11"/>
  <c r="E75" i="11"/>
  <c r="E74" i="11"/>
  <c r="E73" i="11"/>
  <c r="E71" i="11"/>
  <c r="E70" i="11"/>
  <c r="E69" i="11"/>
  <c r="E68" i="11"/>
  <c r="E67" i="11"/>
  <c r="E65" i="11"/>
  <c r="E63" i="11"/>
  <c r="E62" i="11"/>
  <c r="E61" i="11"/>
  <c r="E60" i="11"/>
  <c r="E59" i="11"/>
  <c r="E58" i="11"/>
  <c r="E57" i="11"/>
  <c r="E56" i="11"/>
  <c r="E55" i="11"/>
  <c r="E54" i="11"/>
  <c r="E53" i="11"/>
  <c r="E52" i="11"/>
  <c r="E51" i="11"/>
  <c r="E49" i="11"/>
  <c r="E124" i="11" s="1"/>
  <c r="E48" i="11"/>
  <c r="E47" i="11"/>
  <c r="E46" i="11"/>
  <c r="E45" i="11"/>
  <c r="E44" i="11"/>
  <c r="E43" i="11"/>
  <c r="E42" i="11"/>
  <c r="E41" i="11"/>
  <c r="F16" i="11"/>
  <c r="F15" i="11"/>
  <c r="F14" i="11"/>
  <c r="B17" i="11" s="1"/>
  <c r="F13" i="11"/>
  <c r="G194" i="7"/>
  <c r="E186" i="7"/>
  <c r="E185" i="7"/>
  <c r="E184" i="7"/>
  <c r="E183" i="7"/>
  <c r="E182" i="7"/>
  <c r="E181" i="7"/>
  <c r="E179" i="7"/>
  <c r="E178" i="7"/>
  <c r="E177" i="7"/>
  <c r="E175" i="7"/>
  <c r="E174" i="7"/>
  <c r="E173" i="7"/>
  <c r="E172" i="7"/>
  <c r="E171" i="7"/>
  <c r="E170" i="7"/>
  <c r="E168" i="7"/>
  <c r="E167" i="7"/>
  <c r="E166" i="7"/>
  <c r="E165" i="7"/>
  <c r="E164" i="7"/>
  <c r="E162" i="7"/>
  <c r="E161" i="7"/>
  <c r="F16" i="7"/>
  <c r="F15" i="7"/>
  <c r="F14" i="7"/>
  <c r="F13" i="7"/>
  <c r="E125" i="11" l="1"/>
  <c r="G191" i="11"/>
  <c r="G192" i="11"/>
  <c r="G137" i="11"/>
  <c r="G187" i="7"/>
  <c r="G193" i="7" s="1"/>
  <c r="G195" i="11" l="1"/>
  <c r="G196" i="11" s="1"/>
  <c r="G198" i="11" l="1"/>
  <c r="E156" i="7" l="1"/>
  <c r="G156" i="7" s="1"/>
  <c r="E151" i="7"/>
  <c r="G151" i="7" s="1"/>
  <c r="E146" i="7"/>
  <c r="G146" i="7" s="1"/>
  <c r="E141" i="7"/>
  <c r="G141" i="7" s="1"/>
  <c r="E136" i="7"/>
  <c r="G136" i="7" s="1"/>
  <c r="E130" i="7"/>
  <c r="E122" i="7"/>
  <c r="E121" i="7"/>
  <c r="E120" i="7"/>
  <c r="E117" i="7"/>
  <c r="E116" i="7"/>
  <c r="E114" i="7"/>
  <c r="E113" i="7"/>
  <c r="E112" i="7"/>
  <c r="E111" i="7"/>
  <c r="E110" i="7"/>
  <c r="E109" i="7"/>
  <c r="E107" i="7"/>
  <c r="E106" i="7"/>
  <c r="E105" i="7"/>
  <c r="E103" i="7"/>
  <c r="E102" i="7"/>
  <c r="E101" i="7"/>
  <c r="E100" i="7"/>
  <c r="E99" i="7"/>
  <c r="E98" i="7"/>
  <c r="E97" i="7"/>
  <c r="E96" i="7"/>
  <c r="E94" i="7"/>
  <c r="E93" i="7"/>
  <c r="E92" i="7"/>
  <c r="E90" i="7"/>
  <c r="E89" i="7"/>
  <c r="E88" i="7"/>
  <c r="E87" i="7"/>
  <c r="E86" i="7"/>
  <c r="E84" i="7"/>
  <c r="E82" i="7"/>
  <c r="E81" i="7"/>
  <c r="E80" i="7"/>
  <c r="E79" i="7"/>
  <c r="E78" i="7"/>
  <c r="E76" i="7"/>
  <c r="E75" i="7"/>
  <c r="E74" i="7"/>
  <c r="E73" i="7"/>
  <c r="E71" i="7"/>
  <c r="E70" i="7"/>
  <c r="E69" i="7"/>
  <c r="E68" i="7"/>
  <c r="E67" i="7"/>
  <c r="E65" i="7"/>
  <c r="E63" i="7"/>
  <c r="E62" i="7"/>
  <c r="E61" i="7"/>
  <c r="E60" i="7"/>
  <c r="E59" i="7"/>
  <c r="E58" i="7"/>
  <c r="E57" i="7"/>
  <c r="E56" i="7"/>
  <c r="E55" i="7"/>
  <c r="E54" i="7"/>
  <c r="E53" i="7"/>
  <c r="E52" i="7"/>
  <c r="E51" i="7"/>
  <c r="E49" i="7"/>
  <c r="E48" i="7"/>
  <c r="E47" i="7"/>
  <c r="E46" i="7"/>
  <c r="E45" i="7"/>
  <c r="E44" i="7"/>
  <c r="E43" i="7"/>
  <c r="E42" i="7"/>
  <c r="E41" i="7"/>
  <c r="B17" i="7"/>
  <c r="G192" i="7" l="1"/>
  <c r="G152" i="7"/>
  <c r="G137" i="7"/>
  <c r="G157" i="7"/>
  <c r="G147" i="7"/>
  <c r="G142" i="7"/>
  <c r="E124" i="7"/>
  <c r="E125" i="7" l="1"/>
  <c r="G191" i="7"/>
  <c r="G195" i="7" l="1"/>
  <c r="G196" i="7" s="1"/>
  <c r="G198" i="7" s="1"/>
  <c r="B8" i="10" s="1"/>
</calcChain>
</file>

<file path=xl/sharedStrings.xml><?xml version="1.0" encoding="utf-8"?>
<sst xmlns="http://schemas.openxmlformats.org/spreadsheetml/2006/main" count="713" uniqueCount="215">
  <si>
    <t>INNOVATION CHAIN NORTH</t>
  </si>
  <si>
    <t>Framework of New build Construction 2024 : MMC Principal Contractor</t>
  </si>
  <si>
    <t>PRICING SUMMARY SHEET</t>
  </si>
  <si>
    <t>TENDERER'S NAME</t>
  </si>
  <si>
    <t>[insert]</t>
  </si>
  <si>
    <t>SUMMARY OF TOTAL COST FOR MODULAR CONSTRUCTION</t>
  </si>
  <si>
    <t>LOT</t>
  </si>
  <si>
    <t xml:space="preserve"> TOTAL</t>
  </si>
  <si>
    <t>MMC Principal Contractor Lot P1</t>
  </si>
  <si>
    <t>MMC Principal Contractor Lot P2</t>
  </si>
  <si>
    <t>NOTE: Where the 'Total' cells above are highlighted red it is taken that the contractor is not tendering for the lot in question. Only pricing in the green highlighted cells will be taken forward.</t>
  </si>
  <si>
    <t>PRICING SCHEDULE</t>
  </si>
  <si>
    <t>MMC PRINCIPAL CONTRACTOR LOT P1</t>
  </si>
  <si>
    <t>MMC CONSTRUCTION</t>
  </si>
  <si>
    <t>LOCATION</t>
  </si>
  <si>
    <t>Greater Manchester, Merseyside, Cheshire, Derbyshire West, Staffordshire, Lancashire, Cumbria</t>
  </si>
  <si>
    <t>Virtual Project Scenario</t>
  </si>
  <si>
    <t>Nature of project</t>
  </si>
  <si>
    <t>New Build Affordable Rent Units</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</si>
  <si>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</si>
  <si>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</si>
  <si>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</si>
  <si>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</si>
  <si>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</si>
  <si>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</si>
  <si>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</si>
  <si>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</si>
  <si>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</si>
  <si>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</si>
  <si>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</si>
  <si>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</si>
  <si>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</si>
  <si>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</si>
  <si>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</si>
  <si>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</si>
  <si>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Contract 2016 edition (as amended) for MMC Projects with a specialist MMC subcontractor</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</si>
  <si>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</si>
  <si>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</si>
  <si>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</si>
  <si>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</si>
  <si>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</si>
  <si>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</si>
  <si>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</si>
  <si>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a contract period as noted at item 12 below based on acting as MMC Principal Contractor. Each item is to be priced based on the relevant contract period. The period stated should be for time on site and exclude lead in periods for discharge of pre-start planning conditions. Any other pre-start time and specialist co-ordination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</si>
  <si>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</si>
  <si>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all transport and cranage of the MMC buildings / frames are by the MMC Sub Contractor</t>
    </r>
  </si>
  <si>
    <r>
      <t xml:space="preserve">10. </t>
    </r>
    <r>
      <rPr>
        <sz val="12"/>
        <color theme="1"/>
        <rFont val="Arial"/>
        <family val="2"/>
      </rPr>
      <t>The tenderer should note that the MMC Sub Contractor will provide a fully finished volumetric Cat1 modular building and the tenderer should allow for all co-ordination of the works with the MMC Sub Contractor.</t>
    </r>
  </si>
  <si>
    <r>
      <t xml:space="preserve">11. </t>
    </r>
    <r>
      <rPr>
        <sz val="12"/>
        <rFont val="Arial"/>
        <family val="2"/>
      </rPr>
      <t>The tenderer shall complete the pricing schedule based upon the Affordable Rent specification for external works and Standard House Type layouts (as included within the tender documentation) excluding all abnormal costs.</t>
    </r>
    <r>
      <rPr>
        <b/>
        <sz val="12"/>
        <rFont val="Arial"/>
        <family val="2"/>
      </rPr>
      <t xml:space="preserve"> </t>
    </r>
  </si>
  <si>
    <r>
      <rPr>
        <b/>
        <sz val="12"/>
        <rFont val="Arial"/>
        <family val="2"/>
      </rPr>
      <t>12</t>
    </r>
    <r>
      <rPr>
        <sz val="12"/>
        <rFont val="Arial"/>
        <family val="2"/>
      </rPr>
      <t>. The tenderer is to assume that the substructure and infrastructure works will take 19 weeks from possession of the site. The MMC Sub Contractor will utilise a single crane to offload and position 2 houses in 1 day over a 14 week period. Connections and final finishes will then take 10 weeks typically to complete. The MMC Principal Contractor is therefore to assume a total on site period of 43 weeks and allow for all site preparation, substructure and external works, drainage and infrastructure works and on site co-ordination within this period.</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</si>
  <si>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</si>
  <si>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</si>
  <si>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</si>
  <si>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</si>
  <si>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</si>
  <si>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</si>
  <si>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</si>
  <si>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</si>
  <si>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</si>
  <si>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</si>
  <si>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</si>
  <si>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</si>
  <si>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</si>
  <si>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</si>
  <si>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</si>
  <si>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</si>
  <si>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</si>
  <si>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</si>
  <si>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</si>
  <si>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</si>
  <si>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</si>
  <si>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</si>
  <si>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</si>
  <si>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</si>
  <si>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</si>
  <si>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</si>
  <si>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</si>
  <si>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</si>
  <si>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</si>
  <si>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</si>
  <si>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</si>
  <si>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</si>
  <si>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</si>
  <si>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</si>
  <si>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</si>
  <si>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</si>
  <si>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</si>
  <si>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TBA - Job Specific</t>
  </si>
  <si>
    <t>Temporary roads incl demarcation for safe pedestrian and vehicular routes</t>
  </si>
  <si>
    <t>Temporary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</si>
  <si>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</si>
  <si>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</si>
  <si>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</si>
  <si>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</si>
  <si>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</si>
  <si>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</si>
  <si>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</si>
  <si>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</si>
  <si>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</si>
  <si>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</si>
  <si>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</si>
  <si>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</si>
  <si>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</si>
  <si>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</si>
  <si>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</si>
  <si>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</si>
  <si>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</si>
  <si>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</si>
  <si>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</si>
  <si>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</si>
  <si>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equipment</t>
  </si>
  <si>
    <t>Health and Safety</t>
  </si>
  <si>
    <t>1st aid kit</t>
  </si>
  <si>
    <t>Health and safety site visits</t>
  </si>
  <si>
    <t>Falling from heights</t>
  </si>
  <si>
    <t>Fees and charges</t>
  </si>
  <si>
    <t>Specialist site survey and level survey</t>
  </si>
  <si>
    <t>As built drawings and manuals</t>
  </si>
  <si>
    <t>CDM regulations and health and safety plan</t>
  </si>
  <si>
    <t>Considerate constructors scheme</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</si>
  <si>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</si>
  <si>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</si>
  <si>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</si>
  <si>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</si>
  <si>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</si>
  <si>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</si>
  <si>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</si>
  <si>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</si>
  <si>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</si>
  <si>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</si>
  <si>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</si>
  <si>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</si>
  <si>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</si>
  <si>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</si>
  <si>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</si>
  <si>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</si>
  <si>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</si>
  <si>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</si>
  <si>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</si>
  <si>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</si>
  <si>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</si>
  <si>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</si>
  <si>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</si>
  <si>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</si>
  <si>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</si>
  <si>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</si>
  <si>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</si>
  <si>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</si>
  <si>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</si>
  <si>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</si>
  <si>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</si>
  <si>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</si>
  <si>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</si>
  <si>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</si>
  <si>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</si>
  <si>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</si>
  <si>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</si>
  <si>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</si>
  <si>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</si>
  <si>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Standard strip foundation 900x600mm with brick and block to DPC including slab and gas membrane</t>
  </si>
  <si>
    <t>m2</t>
  </si>
  <si>
    <t>Total cost for 2B3P mid mews houses (NDSS)</t>
  </si>
  <si>
    <t>2 bed 3 person house (constructed as a semi detached)</t>
  </si>
  <si>
    <t>Standard strip foundation 900x600mm with brick and block to DPC including slab and gas membrane (expressed as GIFA)</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</si>
  <si>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</si>
  <si>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</si>
  <si>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</si>
  <si>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</si>
  <si>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</si>
  <si>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</si>
  <si>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</si>
  <si>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</si>
  <si>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</si>
  <si>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</si>
  <si>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</si>
  <si>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</si>
  <si>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</si>
  <si>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</si>
  <si>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</si>
  <si>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</si>
  <si>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</si>
  <si>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</si>
  <si>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</si>
  <si>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</si>
  <si>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</si>
  <si>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</si>
  <si>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</si>
  <si>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</si>
  <si>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</si>
  <si>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</si>
  <si>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</si>
  <si>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</si>
  <si>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</si>
  <si>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</si>
  <si>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</si>
  <si>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</si>
  <si>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</si>
  <si>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</si>
  <si>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</si>
  <si>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</si>
  <si>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</si>
  <si>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</si>
  <si>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</si>
  <si>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</si>
  <si>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</si>
  <si>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</si>
  <si>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</si>
  <si>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External Works</t>
  </si>
  <si>
    <r>
      <t xml:space="preserve">MMC Cat 1 volumetric Superstructure </t>
    </r>
    <r>
      <rPr>
        <b/>
        <sz val="9"/>
        <color rgb="FFFF0000"/>
        <rFont val="Arial"/>
        <family val="2"/>
      </rPr>
      <t>@ £95k per plot</t>
    </r>
  </si>
  <si>
    <t>Post Contract Design Fees at say 3%</t>
  </si>
  <si>
    <t>OH&amp;P</t>
  </si>
  <si>
    <t>TOTAL GREENFIELD SITE COST FOR 27 AFFORDABLE RENT UNITS ACTING AS MMC PRINCIPAL CONTRACTOR WITH A FULLY FINISHED VOLUMETRIC Cat1 MMC SUB CONTRACTOR</t>
  </si>
  <si>
    <t>MMC PRINCIPAL CONTRACTOR LOT P2</t>
  </si>
  <si>
    <t>Northumberland, Tyne &amp; Wear, Durham, North Yorkshire, West Yorkshire, East Yorkshire, South Yorkshire, North Nottinghamshire, Lincolnshire, Derbyshire East</t>
  </si>
  <si>
    <t>Roads, Paths, Paving's and Surfacings</t>
  </si>
  <si>
    <t>Mansell Building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</si>
</sst>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quot;£&quot;#,##0"/>
  </numFmts>
  <fonts count="25" x14ac:knownFonts="1">
    <font>
      <sz val="12"/>
      <color theme="1"/>
      <name val="Arial"/>
      <family val="2"/>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b/>
      <sz val="14"/>
      <color theme="1"/>
      <name val="Arial"/>
      <family val="2"/>
    </font>
    <font>
      <b/>
      <sz val="16"/>
      <name val="Arial"/>
      <family val="2"/>
    </font>
    <font>
      <b/>
      <sz val="9"/>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5">
    <xf numFmtId="0" fontId="0" fillId="0" borderId="0"/>
    <xf numFmtId="0" fontId="1" fillId="0" borderId="0"/>
    <xf numFmtId="43" fontId="9" fillId="0" borderId="0" applyFont="0" applyFill="0" applyBorder="0" applyAlignment="0" applyProtection="0"/>
    <xf numFmtId="0" fontId="9" fillId="0" borderId="0"/>
    <xf numFmtId="0" fontId="9" fillId="0" borderId="0"/>
  </cellStyleXfs>
  <cellXfs count="240">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3" fillId="0" borderId="5" xfId="0" applyFont="1" applyBorder="1" applyAlignment="1">
      <alignment horizontal="left" vertical="center"/>
    </xf>
    <xf numFmtId="0" fontId="0" fillId="0" borderId="5" xfId="0" applyBorder="1"/>
    <xf numFmtId="0" fontId="2" fillId="0" borderId="0" xfId="0" applyFont="1"/>
    <xf numFmtId="0" fontId="0" fillId="0" borderId="7" xfId="0" applyBorder="1"/>
    <xf numFmtId="0" fontId="0" fillId="0" borderId="8" xfId="0" applyBorder="1"/>
    <xf numFmtId="0" fontId="0" fillId="0" borderId="9" xfId="0" applyBorder="1"/>
    <xf numFmtId="0" fontId="4" fillId="0" borderId="5" xfId="0" applyFont="1" applyBorder="1"/>
    <xf numFmtId="164" fontId="0" fillId="0" borderId="3" xfId="0" applyNumberFormat="1" applyBorder="1"/>
    <xf numFmtId="164" fontId="0" fillId="0" borderId="0" xfId="0" applyNumberFormat="1"/>
    <xf numFmtId="164" fontId="2" fillId="0" borderId="0" xfId="0" applyNumberFormat="1" applyFont="1"/>
    <xf numFmtId="164" fontId="0" fillId="0" borderId="8" xfId="0" applyNumberFormat="1" applyBorder="1"/>
    <xf numFmtId="0" fontId="5" fillId="0" borderId="0" xfId="0" applyFont="1"/>
    <xf numFmtId="0" fontId="7" fillId="0" borderId="3" xfId="0" applyFont="1" applyBorder="1"/>
    <xf numFmtId="0" fontId="7" fillId="0" borderId="0" xfId="0" applyFont="1"/>
    <xf numFmtId="0" fontId="8" fillId="0" borderId="0" xfId="0" applyFont="1"/>
    <xf numFmtId="0" fontId="7" fillId="0" borderId="8" xfId="0" applyFont="1" applyBorder="1"/>
    <xf numFmtId="0" fontId="0" fillId="0" borderId="6" xfId="0" applyBorder="1" applyAlignment="1">
      <alignment horizontal="left" wrapText="1"/>
    </xf>
    <xf numFmtId="0" fontId="12" fillId="0" borderId="0" xfId="0" applyFont="1"/>
    <xf numFmtId="0" fontId="12" fillId="0" borderId="3" xfId="0" applyFont="1" applyBorder="1"/>
    <xf numFmtId="0" fontId="10" fillId="0" borderId="0" xfId="1" applyFont="1"/>
    <xf numFmtId="0" fontId="11" fillId="0" borderId="0" xfId="0" applyFont="1"/>
    <xf numFmtId="164" fontId="11" fillId="0" borderId="0" xfId="0" applyNumberFormat="1" applyFont="1"/>
    <xf numFmtId="0" fontId="13" fillId="0" borderId="0" xfId="0" applyFont="1"/>
    <xf numFmtId="0" fontId="12" fillId="0" borderId="8" xfId="0" applyFont="1" applyBorder="1"/>
    <xf numFmtId="0" fontId="3" fillId="0" borderId="5" xfId="0" applyFont="1" applyBorder="1" applyAlignment="1">
      <alignment vertical="center"/>
    </xf>
    <xf numFmtId="0" fontId="15" fillId="0" borderId="2" xfId="0" applyFont="1" applyBorder="1" applyAlignment="1">
      <alignment vertical="center"/>
    </xf>
    <xf numFmtId="0" fontId="16" fillId="0" borderId="7" xfId="0" applyFont="1" applyBorder="1" applyAlignment="1">
      <alignment vertical="center"/>
    </xf>
    <xf numFmtId="0" fontId="4" fillId="0" borderId="5" xfId="0" applyFont="1" applyBorder="1" applyAlignment="1">
      <alignment vertical="center"/>
    </xf>
    <xf numFmtId="0" fontId="0" fillId="0" borderId="0" xfId="0" applyAlignment="1">
      <alignment vertical="center"/>
    </xf>
    <xf numFmtId="0" fontId="12" fillId="0" borderId="0" xfId="0" applyFont="1" applyAlignment="1">
      <alignment vertical="center"/>
    </xf>
    <xf numFmtId="164" fontId="0" fillId="0" borderId="0" xfId="0" applyNumberFormat="1" applyAlignment="1">
      <alignment vertical="center"/>
    </xf>
    <xf numFmtId="0" fontId="7" fillId="0" borderId="0" xfId="0" applyFont="1" applyAlignment="1">
      <alignment vertical="center"/>
    </xf>
    <xf numFmtId="0" fontId="0" fillId="0" borderId="6" xfId="0" applyBorder="1" applyAlignment="1">
      <alignment vertical="center"/>
    </xf>
    <xf numFmtId="0" fontId="17" fillId="0" borderId="14" xfId="0" applyFont="1" applyBorder="1"/>
    <xf numFmtId="0" fontId="17" fillId="5" borderId="1" xfId="0" applyFont="1" applyFill="1" applyBorder="1"/>
    <xf numFmtId="0" fontId="17" fillId="0" borderId="14" xfId="0" applyFont="1" applyBorder="1" applyAlignment="1">
      <alignment vertical="center"/>
    </xf>
    <xf numFmtId="0" fontId="18" fillId="5" borderId="19" xfId="1" applyFont="1" applyFill="1" applyBorder="1" applyAlignment="1">
      <alignment vertical="center"/>
    </xf>
    <xf numFmtId="0" fontId="19" fillId="5" borderId="16" xfId="0" applyFont="1" applyFill="1" applyBorder="1" applyAlignment="1">
      <alignment horizontal="center" vertical="center"/>
    </xf>
    <xf numFmtId="164" fontId="19" fillId="5" borderId="16" xfId="0" applyNumberFormat="1" applyFont="1" applyFill="1" applyBorder="1" applyAlignment="1">
      <alignment horizontal="center" vertical="center"/>
    </xf>
    <xf numFmtId="0" fontId="19" fillId="3" borderId="16" xfId="0" applyFont="1" applyFill="1" applyBorder="1" applyAlignment="1">
      <alignment vertical="center"/>
    </xf>
    <xf numFmtId="0" fontId="17" fillId="0" borderId="0" xfId="0" applyFont="1" applyAlignment="1">
      <alignment vertical="center"/>
    </xf>
    <xf numFmtId="164" fontId="17" fillId="0" borderId="14" xfId="0" applyNumberFormat="1" applyFont="1" applyBorder="1" applyAlignment="1">
      <alignment vertical="center"/>
    </xf>
    <xf numFmtId="0" fontId="17" fillId="0" borderId="5" xfId="0" applyFont="1" applyBorder="1" applyAlignment="1">
      <alignment horizontal="left" vertical="center"/>
    </xf>
    <xf numFmtId="0" fontId="18" fillId="3" borderId="19" xfId="1" applyFont="1" applyFill="1" applyBorder="1" applyAlignment="1">
      <alignment vertical="center"/>
    </xf>
    <xf numFmtId="0" fontId="17" fillId="0" borderId="5" xfId="0" applyFont="1" applyBorder="1" applyAlignment="1">
      <alignment horizontal="left" vertical="center" wrapText="1"/>
    </xf>
    <xf numFmtId="0" fontId="21" fillId="0" borderId="5" xfId="1" applyFont="1" applyBorder="1" applyAlignment="1">
      <alignment vertical="center"/>
    </xf>
    <xf numFmtId="0" fontId="19" fillId="5" borderId="17" xfId="0" applyFont="1" applyFill="1" applyBorder="1" applyAlignment="1">
      <alignment horizontal="left" vertical="center"/>
    </xf>
    <xf numFmtId="0" fontId="19" fillId="5" borderId="17" xfId="0" applyFont="1" applyFill="1" applyBorder="1" applyAlignment="1">
      <alignment vertical="center"/>
    </xf>
    <xf numFmtId="0" fontId="19" fillId="5" borderId="20" xfId="0" applyFont="1" applyFill="1" applyBorder="1" applyAlignment="1">
      <alignment vertical="center"/>
    </xf>
    <xf numFmtId="0" fontId="19" fillId="5" borderId="21" xfId="0" applyFont="1" applyFill="1" applyBorder="1" applyAlignment="1">
      <alignment vertical="center"/>
    </xf>
    <xf numFmtId="164" fontId="19" fillId="5" borderId="21" xfId="0" applyNumberFormat="1" applyFont="1" applyFill="1" applyBorder="1" applyAlignment="1">
      <alignment vertical="center"/>
    </xf>
    <xf numFmtId="0" fontId="19" fillId="4" borderId="22" xfId="0" applyFont="1" applyFill="1" applyBorder="1" applyAlignment="1">
      <alignment horizontal="left" vertical="center"/>
    </xf>
    <xf numFmtId="0" fontId="19" fillId="4" borderId="22" xfId="0" applyFont="1" applyFill="1" applyBorder="1" applyAlignment="1">
      <alignment vertical="center"/>
    </xf>
    <xf numFmtId="164" fontId="19" fillId="4" borderId="22" xfId="0" applyNumberFormat="1" applyFont="1" applyFill="1" applyBorder="1" applyAlignment="1">
      <alignment vertical="center"/>
    </xf>
    <xf numFmtId="0" fontId="17" fillId="4" borderId="22" xfId="0" applyFont="1" applyFill="1" applyBorder="1" applyAlignment="1">
      <alignment horizontal="center" vertical="center"/>
    </xf>
    <xf numFmtId="0" fontId="18" fillId="0" borderId="5" xfId="0" applyFont="1" applyBorder="1" applyAlignment="1">
      <alignment horizontal="left" vertical="center" wrapText="1"/>
    </xf>
    <xf numFmtId="0" fontId="17" fillId="0" borderId="5" xfId="0" applyFont="1" applyBorder="1" applyAlignment="1">
      <alignment vertical="top"/>
    </xf>
    <xf numFmtId="0" fontId="17" fillId="0" borderId="0" xfId="0" applyFont="1" applyAlignment="1">
      <alignment vertical="top"/>
    </xf>
    <xf numFmtId="10" fontId="17" fillId="0" borderId="0" xfId="0" applyNumberFormat="1" applyFont="1" applyAlignment="1">
      <alignment vertical="top"/>
    </xf>
    <xf numFmtId="0" fontId="20" fillId="0" borderId="0" xfId="0" applyFont="1"/>
    <xf numFmtId="0" fontId="17" fillId="0" borderId="7" xfId="0" applyFont="1" applyBorder="1" applyAlignment="1">
      <alignment vertical="top"/>
    </xf>
    <xf numFmtId="0" fontId="17" fillId="0" borderId="8" xfId="0" applyFont="1" applyBorder="1" applyAlignment="1">
      <alignment vertical="top"/>
    </xf>
    <xf numFmtId="10" fontId="17" fillId="0" borderId="8" xfId="0" applyNumberFormat="1" applyFont="1" applyBorder="1" applyAlignment="1">
      <alignment vertical="top"/>
    </xf>
    <xf numFmtId="164" fontId="19" fillId="5" borderId="20" xfId="0" applyNumberFormat="1" applyFont="1" applyFill="1" applyBorder="1" applyAlignment="1">
      <alignment vertical="center"/>
    </xf>
    <xf numFmtId="0" fontId="19" fillId="5" borderId="13" xfId="0" applyFont="1" applyFill="1" applyBorder="1"/>
    <xf numFmtId="0" fontId="17" fillId="5" borderId="1" xfId="0" applyFont="1" applyFill="1" applyBorder="1" applyAlignment="1">
      <alignment horizontal="center"/>
    </xf>
    <xf numFmtId="164" fontId="17" fillId="5" borderId="1" xfId="0" applyNumberFormat="1" applyFont="1" applyFill="1" applyBorder="1" applyAlignment="1">
      <alignment horizontal="center"/>
    </xf>
    <xf numFmtId="0" fontId="21" fillId="5" borderId="1" xfId="0" applyFont="1" applyFill="1" applyBorder="1" applyAlignment="1">
      <alignment horizontal="center"/>
    </xf>
    <xf numFmtId="0" fontId="21" fillId="0" borderId="0" xfId="0" applyFont="1" applyAlignment="1">
      <alignment horizontal="center"/>
    </xf>
    <xf numFmtId="0" fontId="21" fillId="0" borderId="6" xfId="0" applyFont="1" applyBorder="1"/>
    <xf numFmtId="0" fontId="18" fillId="3" borderId="16" xfId="1" applyFont="1" applyFill="1" applyBorder="1"/>
    <xf numFmtId="0" fontId="17" fillId="0" borderId="13" xfId="0" applyFont="1" applyBorder="1"/>
    <xf numFmtId="164" fontId="17" fillId="0" borderId="14" xfId="0" applyNumberFormat="1" applyFont="1" applyBorder="1"/>
    <xf numFmtId="0" fontId="21" fillId="0" borderId="14" xfId="0" applyFont="1" applyBorder="1"/>
    <xf numFmtId="0" fontId="21" fillId="0" borderId="0" xfId="0" applyFont="1"/>
    <xf numFmtId="164" fontId="21" fillId="0" borderId="14" xfId="0" applyNumberFormat="1" applyFont="1" applyBorder="1"/>
    <xf numFmtId="0" fontId="18" fillId="5" borderId="1" xfId="1" applyFont="1" applyFill="1" applyBorder="1" applyAlignment="1">
      <alignment horizontal="left"/>
    </xf>
    <xf numFmtId="164" fontId="17" fillId="5" borderId="1" xfId="0" applyNumberFormat="1" applyFont="1" applyFill="1" applyBorder="1"/>
    <xf numFmtId="164" fontId="21" fillId="5" borderId="1" xfId="0" applyNumberFormat="1" applyFont="1" applyFill="1" applyBorder="1"/>
    <xf numFmtId="0" fontId="21" fillId="0" borderId="5" xfId="0" applyFont="1" applyBorder="1"/>
    <xf numFmtId="0" fontId="14" fillId="0" borderId="0" xfId="0" applyFont="1"/>
    <xf numFmtId="0" fontId="17" fillId="0" borderId="0" xfId="0" applyFont="1"/>
    <xf numFmtId="10" fontId="19" fillId="5" borderId="21" xfId="0" applyNumberFormat="1" applyFont="1" applyFill="1" applyBorder="1" applyAlignment="1">
      <alignment vertical="center"/>
    </xf>
    <xf numFmtId="0" fontId="0" fillId="0" borderId="6" xfId="0" applyBorder="1" applyAlignment="1">
      <alignment wrapText="1"/>
    </xf>
    <xf numFmtId="0" fontId="21" fillId="0" borderId="14" xfId="1" applyFont="1" applyBorder="1"/>
    <xf numFmtId="164" fontId="18" fillId="0" borderId="14" xfId="0" applyNumberFormat="1" applyFont="1" applyBorder="1"/>
    <xf numFmtId="0" fontId="18" fillId="0" borderId="14" xfId="0" applyFont="1" applyBorder="1"/>
    <xf numFmtId="0" fontId="18" fillId="5" borderId="1" xfId="1" applyFont="1" applyFill="1" applyBorder="1" applyAlignment="1">
      <alignment horizontal="center" vertical="center"/>
    </xf>
    <xf numFmtId="0" fontId="17" fillId="0" borderId="3" xfId="0" applyFont="1" applyBorder="1"/>
    <xf numFmtId="0" fontId="14" fillId="0" borderId="3" xfId="0" applyFont="1" applyBorder="1"/>
    <xf numFmtId="0" fontId="21" fillId="0" borderId="2" xfId="1" applyFont="1" applyBorder="1"/>
    <xf numFmtId="0" fontId="18" fillId="0" borderId="5" xfId="1" applyFont="1" applyBorder="1"/>
    <xf numFmtId="164" fontId="17" fillId="0" borderId="13" xfId="0" applyNumberFormat="1" applyFont="1" applyBorder="1"/>
    <xf numFmtId="0" fontId="20" fillId="0" borderId="13" xfId="0" applyFont="1" applyBorder="1"/>
    <xf numFmtId="0" fontId="17" fillId="0" borderId="6" xfId="0" applyFont="1" applyBorder="1"/>
    <xf numFmtId="0" fontId="20" fillId="0" borderId="14" xfId="0" applyFont="1" applyBorder="1"/>
    <xf numFmtId="0" fontId="18" fillId="5" borderId="26" xfId="1" applyFont="1" applyFill="1" applyBorder="1"/>
    <xf numFmtId="164" fontId="17" fillId="5" borderId="12" xfId="0" applyNumberFormat="1" applyFont="1" applyFill="1" applyBorder="1" applyAlignment="1">
      <alignment horizontal="center"/>
    </xf>
    <xf numFmtId="0" fontId="21" fillId="2" borderId="17" xfId="1" applyFont="1" applyFill="1" applyBorder="1"/>
    <xf numFmtId="0" fontId="14" fillId="0" borderId="6" xfId="0" applyFont="1" applyBorder="1"/>
    <xf numFmtId="0" fontId="21" fillId="0" borderId="18" xfId="1" applyFont="1" applyBorder="1"/>
    <xf numFmtId="0" fontId="21" fillId="0" borderId="25" xfId="1" applyFont="1" applyBorder="1"/>
    <xf numFmtId="0" fontId="20" fillId="0" borderId="15" xfId="0" applyFont="1" applyBorder="1"/>
    <xf numFmtId="0" fontId="7" fillId="0" borderId="5" xfId="0" applyFont="1" applyBorder="1"/>
    <xf numFmtId="164" fontId="18" fillId="0" borderId="14" xfId="0" applyNumberFormat="1" applyFont="1" applyBorder="1" applyAlignment="1">
      <alignment horizontal="right"/>
    </xf>
    <xf numFmtId="0" fontId="18" fillId="5" borderId="12" xfId="1" applyFont="1" applyFill="1" applyBorder="1" applyAlignment="1">
      <alignment horizontal="center" vertical="center"/>
    </xf>
    <xf numFmtId="164" fontId="17" fillId="0" borderId="6" xfId="0" applyNumberFormat="1" applyFont="1" applyBorder="1"/>
    <xf numFmtId="164" fontId="19" fillId="0" borderId="6" xfId="0" applyNumberFormat="1" applyFont="1" applyBorder="1"/>
    <xf numFmtId="4" fontId="17" fillId="0" borderId="13" xfId="0" applyNumberFormat="1" applyFont="1" applyBorder="1"/>
    <xf numFmtId="4" fontId="17" fillId="0" borderId="14" xfId="0" applyNumberFormat="1" applyFont="1" applyBorder="1"/>
    <xf numFmtId="0" fontId="17" fillId="5" borderId="13" xfId="0" applyFont="1" applyFill="1" applyBorder="1"/>
    <xf numFmtId="164" fontId="17" fillId="5" borderId="13" xfId="0" applyNumberFormat="1" applyFont="1" applyFill="1" applyBorder="1"/>
    <xf numFmtId="164" fontId="21" fillId="5" borderId="13" xfId="0" applyNumberFormat="1" applyFont="1" applyFill="1" applyBorder="1"/>
    <xf numFmtId="0" fontId="11" fillId="0" borderId="6" xfId="0" applyFont="1" applyBorder="1"/>
    <xf numFmtId="0" fontId="11" fillId="0" borderId="9" xfId="0" applyFont="1" applyBorder="1"/>
    <xf numFmtId="0" fontId="21" fillId="0" borderId="14" xfId="1" applyFont="1" applyBorder="1" applyAlignment="1">
      <alignment wrapText="1"/>
    </xf>
    <xf numFmtId="0" fontId="0" fillId="0" borderId="0" xfId="0" applyAlignment="1">
      <alignment horizontal="left" wrapText="1"/>
    </xf>
    <xf numFmtId="0" fontId="0" fillId="0" borderId="0" xfId="0" applyAlignment="1">
      <alignment wrapText="1"/>
    </xf>
    <xf numFmtId="0" fontId="2" fillId="0" borderId="5" xfId="0" applyFont="1" applyBorder="1" applyAlignment="1">
      <alignment vertical="top"/>
    </xf>
    <xf numFmtId="0" fontId="2" fillId="0" borderId="5" xfId="0" applyFont="1" applyBorder="1"/>
    <xf numFmtId="0" fontId="21" fillId="0" borderId="14" xfId="0" applyFont="1" applyBorder="1" applyAlignment="1">
      <alignment vertical="center"/>
    </xf>
    <xf numFmtId="0" fontId="21" fillId="0" borderId="5" xfId="0" applyFont="1" applyBorder="1" applyAlignment="1">
      <alignment horizontal="left" vertical="center"/>
    </xf>
    <xf numFmtId="164" fontId="20" fillId="0" borderId="14" xfId="0" applyNumberFormat="1" applyFont="1" applyBorder="1" applyAlignment="1">
      <alignment horizontal="right" vertical="center"/>
    </xf>
    <xf numFmtId="164" fontId="20" fillId="0" borderId="15" xfId="0" applyNumberFormat="1" applyFont="1" applyBorder="1"/>
    <xf numFmtId="0" fontId="18" fillId="3" borderId="27" xfId="1" applyFont="1" applyFill="1" applyBorder="1" applyAlignment="1">
      <alignment vertical="center"/>
    </xf>
    <xf numFmtId="0" fontId="17" fillId="0" borderId="13" xfId="0" applyFont="1" applyBorder="1" applyAlignment="1">
      <alignment vertical="center"/>
    </xf>
    <xf numFmtId="164" fontId="17" fillId="0" borderId="13" xfId="0" applyNumberFormat="1" applyFont="1" applyBorder="1" applyAlignment="1">
      <alignment vertical="center"/>
    </xf>
    <xf numFmtId="0" fontId="20" fillId="0" borderId="3" xfId="0" applyFont="1" applyBorder="1"/>
    <xf numFmtId="0" fontId="17" fillId="0" borderId="4" xfId="0" applyFont="1" applyBorder="1"/>
    <xf numFmtId="164" fontId="18" fillId="5" borderId="1" xfId="0" applyNumberFormat="1" applyFont="1" applyFill="1" applyBorder="1" applyAlignment="1">
      <alignment vertical="center"/>
    </xf>
    <xf numFmtId="0" fontId="17" fillId="0" borderId="7" xfId="0" applyFont="1" applyBorder="1" applyAlignment="1">
      <alignment horizontal="left" vertical="center"/>
    </xf>
    <xf numFmtId="0" fontId="17" fillId="0" borderId="15" xfId="0" applyFont="1" applyBorder="1" applyAlignment="1">
      <alignment vertical="center"/>
    </xf>
    <xf numFmtId="164" fontId="17" fillId="0" borderId="15" xfId="0" applyNumberFormat="1" applyFont="1" applyBorder="1" applyAlignment="1">
      <alignment vertical="center"/>
    </xf>
    <xf numFmtId="0" fontId="13" fillId="0" borderId="7" xfId="0" applyFont="1" applyBorder="1"/>
    <xf numFmtId="0" fontId="2" fillId="0" borderId="0" xfId="0" applyFont="1" applyAlignment="1">
      <alignment horizontal="left"/>
    </xf>
    <xf numFmtId="0" fontId="19" fillId="5" borderId="20" xfId="0" applyFont="1" applyFill="1" applyBorder="1" applyAlignment="1">
      <alignment horizontal="center" vertical="center"/>
    </xf>
    <xf numFmtId="4" fontId="17" fillId="0" borderId="0" xfId="0" applyNumberFormat="1" applyFont="1" applyAlignment="1">
      <alignment vertical="center"/>
    </xf>
    <xf numFmtId="4" fontId="17" fillId="0" borderId="3" xfId="0" applyNumberFormat="1" applyFont="1" applyBorder="1" applyAlignment="1">
      <alignment vertical="center"/>
    </xf>
    <xf numFmtId="0" fontId="21" fillId="4" borderId="16" xfId="1" applyFont="1" applyFill="1" applyBorder="1" applyAlignment="1">
      <alignment horizontal="left" wrapText="1"/>
    </xf>
    <xf numFmtId="0" fontId="21" fillId="0" borderId="14" xfId="1" applyFont="1" applyBorder="1" applyAlignment="1">
      <alignment vertical="center"/>
    </xf>
    <xf numFmtId="165" fontId="0" fillId="0" borderId="28" xfId="0" applyNumberFormat="1" applyBorder="1" applyAlignment="1">
      <alignment horizontal="center" vertical="center"/>
    </xf>
    <xf numFmtId="0" fontId="3" fillId="0" borderId="28" xfId="0" applyFont="1" applyBorder="1" applyAlignment="1">
      <alignment horizontal="center" vertical="center"/>
    </xf>
    <xf numFmtId="0" fontId="22" fillId="0" borderId="0" xfId="0" applyFont="1" applyAlignment="1">
      <alignment horizontal="left" vertical="center"/>
    </xf>
    <xf numFmtId="0" fontId="0" fillId="0" borderId="28" xfId="0" applyBorder="1" applyAlignment="1">
      <alignment horizontal="left" vertical="center"/>
    </xf>
    <xf numFmtId="4" fontId="17" fillId="6" borderId="0" xfId="0" applyNumberFormat="1" applyFont="1" applyFill="1" applyAlignment="1" applyProtection="1">
      <alignment vertical="center"/>
      <protection locked="0"/>
    </xf>
    <xf numFmtId="4" fontId="17" fillId="6" borderId="8" xfId="0" applyNumberFormat="1" applyFont="1" applyFill="1" applyBorder="1" applyAlignment="1" applyProtection="1">
      <alignment vertical="center"/>
      <protection locked="0"/>
    </xf>
    <xf numFmtId="10" fontId="17" fillId="6" borderId="14" xfId="0" applyNumberFormat="1" applyFont="1" applyFill="1" applyBorder="1" applyAlignment="1" applyProtection="1">
      <alignment vertical="center"/>
      <protection locked="0"/>
    </xf>
    <xf numFmtId="10" fontId="17" fillId="6" borderId="15" xfId="0" applyNumberFormat="1" applyFont="1" applyFill="1" applyBorder="1" applyAlignment="1" applyProtection="1">
      <alignment vertical="center"/>
      <protection locked="0"/>
    </xf>
    <xf numFmtId="4" fontId="17" fillId="6" borderId="14" xfId="0" applyNumberFormat="1" applyFont="1" applyFill="1" applyBorder="1" applyProtection="1">
      <protection locked="0"/>
    </xf>
    <xf numFmtId="4" fontId="17" fillId="6" borderId="14" xfId="0" applyNumberFormat="1" applyFont="1" applyFill="1" applyBorder="1" applyAlignment="1" applyProtection="1">
      <alignment vertical="center"/>
      <protection locked="0"/>
    </xf>
    <xf numFmtId="0" fontId="7" fillId="0" borderId="0" xfId="0" applyFont="1" applyAlignment="1">
      <alignment horizontal="left" wrapText="1"/>
    </xf>
    <xf numFmtId="0" fontId="23" fillId="0" borderId="5" xfId="0" applyFont="1" applyBorder="1" applyAlignment="1">
      <alignment horizontal="left" vertical="center"/>
    </xf>
    <xf numFmtId="0" fontId="6" fillId="0" borderId="0" xfId="0" applyFont="1" applyAlignment="1">
      <alignment horizontal="center" wrapText="1"/>
    </xf>
    <xf numFmtId="4" fontId="5" fillId="0" borderId="0" xfId="0" applyNumberFormat="1" applyFont="1" applyAlignment="1">
      <alignment horizontal="center" wrapText="1"/>
    </xf>
    <xf numFmtId="0" fontId="0" fillId="0" borderId="0" xfId="0" applyAlignment="1">
      <alignment horizontal="left"/>
    </xf>
    <xf numFmtId="0" fontId="0" fillId="0" borderId="0" xfId="0" applyAlignment="1">
      <alignment horizontal="center"/>
    </xf>
    <xf numFmtId="4" fontId="0" fillId="0" borderId="0" xfId="0" applyNumberFormat="1" applyAlignment="1">
      <alignment horizontal="center"/>
    </xf>
    <xf numFmtId="0" fontId="5" fillId="0" borderId="0" xfId="0" applyFont="1" applyAlignment="1">
      <alignment horizontal="left" wrapText="1"/>
    </xf>
    <xf numFmtId="0" fontId="21" fillId="0" borderId="15" xfId="0" applyFont="1" applyBorder="1" applyAlignment="1">
      <alignment vertical="center"/>
    </xf>
    <xf numFmtId="0" fontId="17" fillId="0" borderId="14" xfId="0" applyFont="1" applyBorder="1" applyAlignment="1">
      <alignment horizontal="right"/>
    </xf>
    <xf numFmtId="4" fontId="21" fillId="0" borderId="14" xfId="0" applyNumberFormat="1" applyFont="1" applyBorder="1"/>
    <xf numFmtId="3" fontId="21" fillId="0" borderId="14" xfId="0" applyNumberFormat="1" applyFont="1" applyBorder="1"/>
    <xf numFmtId="0" fontId="6" fillId="0" borderId="0" xfId="0" applyFont="1" applyAlignment="1">
      <alignment horizontal="left"/>
    </xf>
    <xf numFmtId="0" fontId="7" fillId="6" borderId="0" xfId="0" applyFont="1" applyFill="1" applyAlignment="1" applyProtection="1">
      <alignment horizontal="center" vertical="center"/>
      <protection locked="0"/>
    </xf>
    <xf numFmtId="0" fontId="2" fillId="0" borderId="0" xfId="0" applyFont="1" applyAlignment="1">
      <alignment horizontal="left" wrapText="1"/>
    </xf>
    <xf numFmtId="0" fontId="20" fillId="6" borderId="23" xfId="0" applyFont="1" applyFill="1" applyBorder="1" applyAlignment="1" applyProtection="1">
      <alignment horizontal="center" vertical="center"/>
      <protection locked="0"/>
    </xf>
    <xf numFmtId="0" fontId="20" fillId="6" borderId="22" xfId="0" applyFont="1" applyFill="1" applyBorder="1" applyAlignment="1" applyProtection="1">
      <alignment horizontal="center" vertical="center"/>
      <protection locked="0"/>
    </xf>
    <xf numFmtId="0" fontId="20" fillId="6" borderId="24" xfId="0" applyFont="1" applyFill="1" applyBorder="1" applyAlignment="1" applyProtection="1">
      <alignment horizontal="center" vertical="center"/>
      <protection locked="0"/>
    </xf>
    <xf numFmtId="0" fontId="20" fillId="6" borderId="29" xfId="0" applyFont="1" applyFill="1" applyBorder="1" applyAlignment="1" applyProtection="1">
      <alignment horizontal="center" vertical="center"/>
      <protection locked="0"/>
    </xf>
    <xf numFmtId="0" fontId="20" fillId="6" borderId="30" xfId="0" applyFont="1" applyFill="1" applyBorder="1" applyAlignment="1" applyProtection="1">
      <alignment horizontal="center" vertical="center"/>
      <protection locked="0"/>
    </xf>
    <xf numFmtId="0" fontId="20" fillId="6" borderId="31" xfId="0" applyFont="1" applyFill="1" applyBorder="1" applyAlignment="1" applyProtection="1">
      <alignment horizontal="center" vertical="center"/>
      <protection locked="0"/>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20" fillId="6" borderId="5" xfId="0" applyFont="1" applyFill="1" applyBorder="1" applyAlignment="1" applyProtection="1">
      <alignment horizontal="center" vertical="center"/>
      <protection locked="0"/>
    </xf>
    <xf numFmtId="0" fontId="20" fillId="6" borderId="0" xfId="0" applyFont="1" applyFill="1" applyAlignment="1" applyProtection="1">
      <alignment horizontal="center" vertical="center"/>
      <protection locked="0"/>
    </xf>
    <xf numFmtId="0" fontId="20" fillId="6" borderId="6" xfId="0" applyFont="1" applyFill="1" applyBorder="1" applyAlignment="1" applyProtection="1">
      <alignment horizontal="center" vertical="center"/>
      <protection locked="0"/>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19" fillId="5" borderId="17" xfId="0" applyFont="1" applyFill="1" applyBorder="1" applyAlignment="1">
      <alignment horizontal="center" vertical="center"/>
    </xf>
    <xf numFmtId="0" fontId="19" fillId="5" borderId="20" xfId="0" applyFont="1" applyFill="1" applyBorder="1" applyAlignment="1">
      <alignment horizontal="center" vertical="center"/>
    </xf>
    <xf numFmtId="0" fontId="19" fillId="5" borderId="21" xfId="0" applyFont="1" applyFill="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6" fillId="4" borderId="5"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6" xfId="0" applyFont="1" applyFill="1" applyBorder="1" applyAlignment="1">
      <alignment horizontal="left" vertical="center" wrapText="1"/>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6" borderId="7" xfId="0" applyFont="1" applyFill="1" applyBorder="1" applyAlignment="1" applyProtection="1">
      <alignment horizontal="center" vertical="center"/>
      <protection locked="0"/>
    </xf>
    <xf numFmtId="0" fontId="20" fillId="6" borderId="8" xfId="0" applyFont="1" applyFill="1" applyBorder="1" applyAlignment="1" applyProtection="1">
      <alignment horizontal="center" vertical="center"/>
      <protection locked="0"/>
    </xf>
    <xf numFmtId="0" fontId="20" fillId="6" borderId="9" xfId="0" applyFont="1" applyFill="1" applyBorder="1" applyAlignment="1" applyProtection="1">
      <alignment horizontal="center" vertical="center"/>
      <protection locked="0"/>
    </xf>
    <xf numFmtId="0" fontId="5" fillId="4" borderId="5"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6"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8" fillId="4" borderId="3" xfId="1" applyFont="1" applyFill="1" applyBorder="1" applyAlignment="1">
      <alignment horizontal="center"/>
    </xf>
    <xf numFmtId="0" fontId="10" fillId="0" borderId="0" xfId="1" applyFont="1" applyAlignment="1">
      <alignment horizontal="center"/>
    </xf>
    <xf numFmtId="0" fontId="10" fillId="0" borderId="6" xfId="1" applyFont="1" applyBorder="1" applyAlignment="1">
      <alignment horizontal="center"/>
    </xf>
    <xf numFmtId="0" fontId="18" fillId="5" borderId="1" xfId="1" applyFont="1" applyFill="1" applyBorder="1" applyAlignment="1">
      <alignment horizontal="left" vertical="center"/>
    </xf>
    <xf numFmtId="0" fontId="18" fillId="5" borderId="10" xfId="1" applyFont="1" applyFill="1" applyBorder="1" applyAlignment="1">
      <alignment horizontal="left" vertical="center"/>
    </xf>
    <xf numFmtId="0" fontId="18" fillId="5" borderId="10" xfId="1" applyFont="1" applyFill="1" applyBorder="1" applyAlignment="1">
      <alignment horizontal="left" vertical="center" wrapText="1"/>
    </xf>
    <xf numFmtId="0" fontId="18" fillId="5" borderId="11" xfId="1" applyFont="1" applyFill="1" applyBorder="1" applyAlignment="1">
      <alignment horizontal="left" vertical="center" wrapText="1"/>
    </xf>
    <xf numFmtId="0" fontId="18" fillId="5" borderId="12" xfId="1" applyFont="1" applyFill="1" applyBorder="1" applyAlignment="1">
      <alignment horizontal="left" vertical="center" wrapText="1"/>
    </xf>
    <xf numFmtId="0" fontId="18" fillId="0" borderId="5" xfId="1" applyFont="1" applyBorder="1" applyAlignment="1">
      <alignment horizontal="center"/>
    </xf>
    <xf numFmtId="0" fontId="18" fillId="0" borderId="0" xfId="1" applyFont="1" applyAlignment="1">
      <alignment horizontal="center"/>
    </xf>
    <xf numFmtId="0" fontId="18" fillId="0" borderId="6" xfId="1" applyFont="1" applyBorder="1" applyAlignment="1">
      <alignment horizontal="center"/>
    </xf>
    <xf numFmtId="0" fontId="21" fillId="0" borderId="5" xfId="1" applyFont="1" applyBorder="1" applyAlignment="1">
      <alignment horizontal="center"/>
    </xf>
    <xf numFmtId="0" fontId="21" fillId="0" borderId="0" xfId="1" applyFont="1" applyAlignment="1">
      <alignment horizontal="center"/>
    </xf>
    <xf numFmtId="0" fontId="21" fillId="0" borderId="6" xfId="1"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0" xfId="0" applyFont="1" applyAlignment="1">
      <alignment horizontal="center"/>
    </xf>
    <xf numFmtId="0" fontId="19" fillId="0" borderId="6" xfId="0" applyFont="1" applyBorder="1" applyAlignment="1">
      <alignment horizontal="center"/>
    </xf>
    <xf numFmtId="0" fontId="17" fillId="5" borderId="17"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21" xfId="0" applyFont="1" applyFill="1" applyBorder="1" applyAlignment="1">
      <alignment horizontal="center" vertical="center"/>
    </xf>
    <xf numFmtId="0" fontId="19" fillId="0" borderId="23" xfId="0" applyFont="1" applyBorder="1" applyAlignment="1">
      <alignment horizontal="center"/>
    </xf>
    <xf numFmtId="0" fontId="19" fillId="0" borderId="22" xfId="0" applyFont="1" applyBorder="1" applyAlignment="1">
      <alignment horizontal="center"/>
    </xf>
    <xf numFmtId="0" fontId="19" fillId="0" borderId="24" xfId="0" applyFont="1" applyBorder="1" applyAlignment="1">
      <alignment horizontal="center"/>
    </xf>
  </cellXfs>
  <cellStyles count="5">
    <cellStyle name="Comma 2" xfId="2" xr:uid="{00000000-0005-0000-0000-000000000000}"/>
    <cellStyle name="Normal" xfId="0" builtinId="0"/>
    <cellStyle name="Normal 2" xfId="3" xr:uid="{00000000-0005-0000-0000-000002000000}"/>
    <cellStyle name="Normal 3" xfId="4" xr:uid="{00000000-0005-0000-0000-000003000000}"/>
    <cellStyle name="Normal 4" xfId="1" xr:uid="{00000000-0005-0000-0000-000004000000}"/>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I12"/>
  <sheetViews>
    <sheetView tabSelected="1" view="pageBreakPreview" zoomScaleNormal="100" zoomScaleSheetLayoutView="100" workbookViewId="0">
      <selection activeCell="B5" sqref="B5"/>
    </sheetView>
  </sheetViews>
  <sheetFormatPr defaultRowHeight="15.5" x14ac:dyDescent="0.35"/>
  <cols>
    <col min="1" max="1" width="29.3828125" customWidth="1"/>
    <col min="2" max="2" width="24.3828125" customWidth="1"/>
  </cols>
  <sheetData>
    <row r="1" spans="1:9" ht="24.9" customHeight="1" x14ac:dyDescent="0.35">
      <c r="A1" s="30" t="s">
        <v>0</v>
      </c>
    </row>
    <row r="2" spans="1:9" ht="24.9" customHeight="1" x14ac:dyDescent="0.35">
      <c r="A2" s="5" t="s">
        <v>1</v>
      </c>
    </row>
    <row r="3" spans="1:9" ht="24.9" customHeight="1" x14ac:dyDescent="0.35">
      <c r="A3" s="5" t="s">
        <v>2</v>
      </c>
    </row>
    <row r="4" spans="1:9" ht="24.9" customHeight="1" x14ac:dyDescent="0.35">
      <c r="A4" s="29" t="s">
        <v>3</v>
      </c>
      <c r="B4" s="168" t="s">
        <v>214</v>
      </c>
      <c r="C4" s="168"/>
      <c r="D4" s="168"/>
      <c r="E4" s="168"/>
      <c r="F4" s="168"/>
      <c r="G4" s="168"/>
      <c r="H4" s="168"/>
      <c r="I4" s="36"/>
    </row>
    <row r="5" spans="1:9" ht="24.9" customHeight="1" x14ac:dyDescent="0.35">
      <c r="A5" s="147" t="s">
        <v>5</v>
      </c>
    </row>
    <row r="7" spans="1:9" ht="24.9" customHeight="1" x14ac:dyDescent="0.35">
      <c r="A7" s="146" t="s">
        <v>6</v>
      </c>
      <c r="B7" s="146" t="s">
        <v>7</v>
      </c>
    </row>
    <row r="8" spans="1:9" ht="24.9" customHeight="1" x14ac:dyDescent="0.35">
      <c r="A8" s="148" t="s">
        <v>8</v>
      </c>
      <c r="B8" s="145">
        <f>SUM('MMC Lot P1'!G198)</f>
        <v>5091182.2928999998</v>
      </c>
    </row>
    <row r="9" spans="1:9" ht="24.9" customHeight="1" x14ac:dyDescent="0.35">
      <c r="A9" s="148" t="s">
        <v>9</v>
      </c>
      <c r="B9" s="145">
        <f>SUM('MMC Lot P2'!G198)</f>
        <v>2871125</v>
      </c>
    </row>
    <row r="11" spans="1:9" ht="15.75" customHeight="1" x14ac:dyDescent="0.35">
      <c r="A11" s="169" t="s">
        <v>10</v>
      </c>
      <c r="B11" s="169"/>
      <c r="C11" s="169"/>
      <c r="D11" s="169"/>
      <c r="E11" s="169"/>
      <c r="F11" s="169"/>
      <c r="G11" s="169"/>
    </row>
    <row r="12" spans="1:9" x14ac:dyDescent="0.35">
      <c r="A12" s="169"/>
      <c r="B12" s="169"/>
      <c r="C12" s="169"/>
      <c r="D12" s="169"/>
      <c r="E12" s="169"/>
      <c r="F12" s="169"/>
      <c r="G12" s="169"/>
    </row>
  </sheetData>
  <sheetProtection sheet="1" objects="1" scenarios="1"/>
  <mergeCells count="2">
    <mergeCell ref="B4:H4"/>
    <mergeCell ref="A11:G12"/>
  </mergeCells>
  <conditionalFormatting sqref="B8:B9">
    <cfRule type="cellIs" dxfId="2" priority="1" operator="equal">
      <formula>2871125</formula>
    </cfRule>
    <cfRule type="cellIs" dxfId="1" priority="2" operator="greaterThan">
      <formula>2871125</formula>
    </cfRule>
    <cfRule type="cellIs" dxfId="0" priority="3" operator="lessThan">
      <formula>2871125</formula>
    </cfRule>
  </conditionalFormatting>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K199"/>
  <sheetViews>
    <sheetView view="pageBreakPreview" zoomScaleNormal="100" zoomScaleSheetLayoutView="100" workbookViewId="0">
      <selection activeCell="D97" sqref="D97"/>
    </sheetView>
  </sheetViews>
  <sheetFormatPr defaultColWidth="8.921875" defaultRowHeight="15.5" x14ac:dyDescent="0.35"/>
  <cols>
    <col min="1" max="1" width="49.4609375" customWidth="1"/>
    <col min="2" max="2" width="17.07421875" customWidth="1"/>
    <col min="3" max="3" width="8.921875" style="22"/>
    <col min="4" max="4" width="11.4609375" bestFit="1" customWidth="1"/>
    <col min="5" max="5" width="10.921875" customWidth="1"/>
    <col min="6" max="6" width="14.84375" style="13" customWidth="1"/>
    <col min="7" max="7" width="15.3828125" style="18" customWidth="1"/>
    <col min="8" max="8" width="17" style="18" customWidth="1"/>
    <col min="9" max="9" width="7.15234375" customWidth="1"/>
  </cols>
  <sheetData>
    <row r="1" spans="1:9" ht="30" customHeight="1" x14ac:dyDescent="0.35">
      <c r="A1" s="30" t="s">
        <v>0</v>
      </c>
      <c r="B1" s="2"/>
      <c r="C1" s="23"/>
      <c r="D1" s="2"/>
      <c r="E1" s="2"/>
      <c r="F1" s="12"/>
      <c r="G1" s="17"/>
      <c r="H1" s="17"/>
      <c r="I1" s="3"/>
    </row>
    <row r="2" spans="1:9" ht="30" customHeight="1" x14ac:dyDescent="0.35">
      <c r="A2" s="156" t="s">
        <v>1</v>
      </c>
      <c r="I2" s="4"/>
    </row>
    <row r="3" spans="1:9" ht="30" customHeight="1" x14ac:dyDescent="0.35">
      <c r="A3" s="5" t="s">
        <v>11</v>
      </c>
      <c r="I3" s="4"/>
    </row>
    <row r="4" spans="1:9" ht="30" customHeight="1" x14ac:dyDescent="0.35">
      <c r="A4" s="29" t="s">
        <v>3</v>
      </c>
      <c r="B4" s="168" t="s">
        <v>214</v>
      </c>
      <c r="C4" s="168"/>
      <c r="D4" s="168"/>
      <c r="E4" s="168"/>
      <c r="F4" s="168"/>
      <c r="G4" s="168"/>
      <c r="H4" s="168"/>
      <c r="I4" s="4"/>
    </row>
    <row r="5" spans="1:9" ht="30.75" customHeight="1" x14ac:dyDescent="0.35">
      <c r="A5" s="29" t="s">
        <v>12</v>
      </c>
      <c r="B5" s="7"/>
      <c r="D5" s="185"/>
      <c r="E5" s="185"/>
      <c r="F5" s="14"/>
      <c r="G5" s="19"/>
      <c r="I5" s="4"/>
    </row>
    <row r="6" spans="1:9" ht="30.75" customHeight="1" x14ac:dyDescent="0.35">
      <c r="A6" s="29" t="s">
        <v>13</v>
      </c>
      <c r="B6" s="7"/>
      <c r="D6" s="139"/>
      <c r="E6" s="139"/>
      <c r="F6" s="14"/>
      <c r="G6" s="19"/>
      <c r="I6" s="4"/>
    </row>
    <row r="7" spans="1:9" ht="30.75" customHeight="1" x14ac:dyDescent="0.35">
      <c r="A7" s="29" t="s">
        <v>14</v>
      </c>
      <c r="B7" s="187" t="s">
        <v>15</v>
      </c>
      <c r="C7" s="187"/>
      <c r="D7" s="187"/>
      <c r="E7" s="187"/>
      <c r="F7" s="187"/>
      <c r="G7" s="187"/>
      <c r="H7" s="187"/>
      <c r="I7" s="4"/>
    </row>
    <row r="8" spans="1:9" ht="11.25" customHeight="1" thickBot="1" x14ac:dyDescent="0.4">
      <c r="A8" s="31"/>
      <c r="B8" s="9"/>
      <c r="C8" s="28"/>
      <c r="D8" s="9"/>
      <c r="E8" s="9"/>
      <c r="F8" s="15"/>
      <c r="G8" s="20"/>
      <c r="H8" s="20"/>
      <c r="I8" s="10"/>
    </row>
    <row r="9" spans="1:9" x14ac:dyDescent="0.35">
      <c r="A9" s="1"/>
      <c r="B9" s="2"/>
      <c r="C9" s="23"/>
      <c r="D9" s="2"/>
      <c r="E9" s="2"/>
      <c r="F9" s="12"/>
      <c r="G9" s="17"/>
      <c r="H9" s="17"/>
      <c r="I9" s="3"/>
    </row>
    <row r="10" spans="1:9" x14ac:dyDescent="0.35">
      <c r="A10" s="11" t="s">
        <v>16</v>
      </c>
      <c r="I10" s="4"/>
    </row>
    <row r="11" spans="1:9" x14ac:dyDescent="0.35">
      <c r="A11" s="6"/>
      <c r="I11" s="4"/>
    </row>
    <row r="12" spans="1:9" ht="15" customHeight="1" x14ac:dyDescent="0.35">
      <c r="A12" s="123" t="s">
        <v>17</v>
      </c>
      <c r="B12" t="s">
        <v>18</v>
      </c>
      <c r="C12"/>
      <c r="D12" s="122"/>
      <c r="E12" s="157">
        <v>27</v>
      </c>
      <c r="F12" s="122"/>
      <c r="G12" s="122"/>
      <c r="H12" s="122"/>
      <c r="I12" s="88"/>
    </row>
    <row r="13" spans="1:9" x14ac:dyDescent="0.35">
      <c r="A13" s="123" t="s">
        <v>19</v>
      </c>
      <c r="B13" s="158">
        <v>71.599999999999994</v>
      </c>
      <c r="C13" s="159" t="s">
        <v>20</v>
      </c>
      <c r="D13" s="159"/>
      <c r="E13" s="160">
        <v>8</v>
      </c>
      <c r="F13" s="161">
        <f t="shared" ref="F13:F16" si="0">SUM(B13)*E13</f>
        <v>572.79999999999995</v>
      </c>
      <c r="G13" s="121" t="s">
        <v>21</v>
      </c>
      <c r="H13" s="121"/>
      <c r="I13" s="21"/>
    </row>
    <row r="14" spans="1:9" x14ac:dyDescent="0.35">
      <c r="A14" s="123"/>
      <c r="B14" s="158">
        <v>85.2</v>
      </c>
      <c r="C14" s="159" t="s">
        <v>22</v>
      </c>
      <c r="D14" s="159"/>
      <c r="E14" s="160">
        <v>10</v>
      </c>
      <c r="F14" s="161">
        <f t="shared" si="0"/>
        <v>852</v>
      </c>
      <c r="G14" s="121" t="s">
        <v>21</v>
      </c>
      <c r="H14" s="155"/>
      <c r="I14" s="21"/>
    </row>
    <row r="15" spans="1:9" x14ac:dyDescent="0.35">
      <c r="A15" s="123"/>
      <c r="B15" s="158">
        <v>86.1</v>
      </c>
      <c r="C15" s="159" t="s">
        <v>23</v>
      </c>
      <c r="D15" s="159"/>
      <c r="E15" s="160">
        <v>3</v>
      </c>
      <c r="F15" s="161">
        <f t="shared" si="0"/>
        <v>258.29999999999995</v>
      </c>
      <c r="G15" s="121" t="s">
        <v>21</v>
      </c>
      <c r="H15" s="121"/>
      <c r="I15" s="21"/>
    </row>
    <row r="16" spans="1:9" x14ac:dyDescent="0.35">
      <c r="A16" s="123"/>
      <c r="B16" s="158">
        <v>94.2</v>
      </c>
      <c r="C16" s="159" t="s">
        <v>24</v>
      </c>
      <c r="D16" s="159"/>
      <c r="E16" s="160">
        <v>6</v>
      </c>
      <c r="F16" s="161">
        <f t="shared" si="0"/>
        <v>565.20000000000005</v>
      </c>
      <c r="G16" s="121" t="s">
        <v>21</v>
      </c>
      <c r="H16" s="121"/>
      <c r="I16" s="21"/>
    </row>
    <row r="17" spans="1:11" x14ac:dyDescent="0.35">
      <c r="A17" s="123" t="s">
        <v>25</v>
      </c>
      <c r="B17" s="158">
        <f>SUM(F13:F16)</f>
        <v>2248.3000000000002</v>
      </c>
      <c r="C17" s="162"/>
      <c r="D17" s="162"/>
      <c r="E17" s="162"/>
      <c r="F17" s="162"/>
      <c r="G17" s="162"/>
      <c r="H17" s="121"/>
      <c r="I17" s="21"/>
    </row>
    <row r="18" spans="1:11" ht="16.5" customHeight="1" x14ac:dyDescent="0.35">
      <c r="A18" s="124" t="s">
        <v>26</v>
      </c>
      <c r="B18" t="s">
        <v>27</v>
      </c>
      <c r="I18" s="4"/>
    </row>
    <row r="19" spans="1:11" x14ac:dyDescent="0.35">
      <c r="A19" s="124" t="s">
        <v>28</v>
      </c>
      <c r="B19" t="s">
        <v>29</v>
      </c>
      <c r="I19" s="4"/>
    </row>
    <row r="20" spans="1:11" x14ac:dyDescent="0.35">
      <c r="A20" s="124" t="s">
        <v>30</v>
      </c>
      <c r="B20" s="167">
        <v>43</v>
      </c>
      <c r="C20" t="s">
        <v>31</v>
      </c>
      <c r="I20" s="4"/>
    </row>
    <row r="21" spans="1:11" x14ac:dyDescent="0.35">
      <c r="A21" s="124" t="s">
        <v>32</v>
      </c>
      <c r="B21" s="16" t="s">
        <v>33</v>
      </c>
      <c r="I21" s="4"/>
    </row>
    <row r="22" spans="1:11" x14ac:dyDescent="0.35">
      <c r="A22" s="124" t="s">
        <v>34</v>
      </c>
      <c r="B22" s="16" t="s">
        <v>35</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2" t="s">
        <v>36</v>
      </c>
      <c r="B25" s="33"/>
      <c r="C25" s="34"/>
      <c r="D25" s="33"/>
      <c r="E25" s="33"/>
      <c r="F25" s="35"/>
      <c r="G25" s="36"/>
      <c r="H25" s="36"/>
      <c r="I25" s="37"/>
      <c r="K25" s="18"/>
    </row>
    <row r="26" spans="1:11" ht="18.75" customHeight="1" x14ac:dyDescent="0.35">
      <c r="A26" s="186" t="s">
        <v>37</v>
      </c>
      <c r="B26" s="187"/>
      <c r="C26" s="187"/>
      <c r="D26" s="187"/>
      <c r="E26" s="187"/>
      <c r="F26" s="187"/>
      <c r="G26" s="187"/>
      <c r="H26" s="187"/>
      <c r="I26" s="188"/>
      <c r="K26" s="18"/>
    </row>
    <row r="27" spans="1:11" ht="18.75" customHeight="1" x14ac:dyDescent="0.35">
      <c r="A27" s="186" t="s">
        <v>38</v>
      </c>
      <c r="B27" s="187"/>
      <c r="C27" s="187"/>
      <c r="D27" s="187"/>
      <c r="E27" s="187"/>
      <c r="F27" s="187"/>
      <c r="G27" s="187"/>
      <c r="H27" s="187"/>
      <c r="I27" s="188"/>
      <c r="K27" s="18"/>
    </row>
    <row r="28" spans="1:11" ht="55.5" customHeight="1" x14ac:dyDescent="0.35">
      <c r="A28" s="179" t="s">
        <v>39</v>
      </c>
      <c r="B28" s="180"/>
      <c r="C28" s="180"/>
      <c r="D28" s="180"/>
      <c r="E28" s="180"/>
      <c r="F28" s="180"/>
      <c r="G28" s="180"/>
      <c r="H28" s="180"/>
      <c r="I28" s="181"/>
    </row>
    <row r="29" spans="1:11" ht="51" customHeight="1" x14ac:dyDescent="0.35">
      <c r="A29" s="176" t="s">
        <v>40</v>
      </c>
      <c r="B29" s="177"/>
      <c r="C29" s="177"/>
      <c r="D29" s="177"/>
      <c r="E29" s="177"/>
      <c r="F29" s="177"/>
      <c r="G29" s="177"/>
      <c r="H29" s="177"/>
      <c r="I29" s="178"/>
    </row>
    <row r="30" spans="1:11" ht="39.75" customHeight="1" x14ac:dyDescent="0.35">
      <c r="A30" s="179" t="s">
        <v>41</v>
      </c>
      <c r="B30" s="180"/>
      <c r="C30" s="180"/>
      <c r="D30" s="180"/>
      <c r="E30" s="180"/>
      <c r="F30" s="180"/>
      <c r="G30" s="180"/>
      <c r="H30" s="180"/>
      <c r="I30" s="181"/>
    </row>
    <row r="31" spans="1:11" ht="18.75" customHeight="1" x14ac:dyDescent="0.35">
      <c r="A31" s="176" t="s">
        <v>42</v>
      </c>
      <c r="B31" s="177"/>
      <c r="C31" s="177"/>
      <c r="D31" s="177"/>
      <c r="E31" s="177"/>
      <c r="F31" s="177"/>
      <c r="G31" s="177"/>
      <c r="H31" s="177"/>
      <c r="I31" s="178"/>
    </row>
    <row r="32" spans="1:11" ht="66" customHeight="1" x14ac:dyDescent="0.35">
      <c r="A32" s="176" t="s">
        <v>43</v>
      </c>
      <c r="B32" s="177"/>
      <c r="C32" s="177"/>
      <c r="D32" s="177"/>
      <c r="E32" s="177"/>
      <c r="F32" s="177"/>
      <c r="G32" s="177"/>
      <c r="H32" s="177"/>
      <c r="I32" s="178"/>
    </row>
    <row r="33" spans="1:9" ht="69.75" customHeight="1" x14ac:dyDescent="0.35">
      <c r="A33" s="182" t="s">
        <v>44</v>
      </c>
      <c r="B33" s="183"/>
      <c r="C33" s="183"/>
      <c r="D33" s="183"/>
      <c r="E33" s="183"/>
      <c r="F33" s="183"/>
      <c r="G33" s="183"/>
      <c r="H33" s="183"/>
      <c r="I33" s="184"/>
    </row>
    <row r="34" spans="1:9" ht="18.75" customHeight="1" x14ac:dyDescent="0.35">
      <c r="A34" s="182" t="s">
        <v>45</v>
      </c>
      <c r="B34" s="183"/>
      <c r="C34" s="183"/>
      <c r="D34" s="183"/>
      <c r="E34" s="183"/>
      <c r="F34" s="183"/>
      <c r="G34" s="183"/>
      <c r="H34" s="183"/>
      <c r="I34" s="184"/>
    </row>
    <row r="35" spans="1:9" ht="33.9" customHeight="1" x14ac:dyDescent="0.35">
      <c r="A35" s="182" t="s">
        <v>46</v>
      </c>
      <c r="B35" s="183"/>
      <c r="C35" s="183"/>
      <c r="D35" s="183"/>
      <c r="E35" s="183"/>
      <c r="F35" s="183"/>
      <c r="G35" s="183"/>
      <c r="H35" s="183"/>
      <c r="I35" s="184"/>
    </row>
    <row r="36" spans="1:9" ht="33.9" customHeight="1" x14ac:dyDescent="0.35">
      <c r="A36" s="201" t="s">
        <v>47</v>
      </c>
      <c r="B36" s="202"/>
      <c r="C36" s="202"/>
      <c r="D36" s="202"/>
      <c r="E36" s="202"/>
      <c r="F36" s="202"/>
      <c r="G36" s="202"/>
      <c r="H36" s="202"/>
      <c r="I36" s="203"/>
    </row>
    <row r="37" spans="1:9" ht="51.9" customHeight="1" x14ac:dyDescent="0.35">
      <c r="A37" s="210" t="s">
        <v>48</v>
      </c>
      <c r="B37" s="211"/>
      <c r="C37" s="211"/>
      <c r="D37" s="211"/>
      <c r="E37" s="211"/>
      <c r="F37" s="211"/>
      <c r="G37" s="211"/>
      <c r="H37" s="211"/>
      <c r="I37" s="212"/>
    </row>
    <row r="38" spans="1:9" ht="15.75" customHeight="1" thickBot="1" x14ac:dyDescent="0.4">
      <c r="A38" s="192"/>
      <c r="B38" s="193"/>
      <c r="C38" s="193"/>
      <c r="D38" s="193"/>
      <c r="E38" s="193"/>
      <c r="F38" s="193"/>
      <c r="G38" s="193"/>
      <c r="H38" s="193"/>
      <c r="I38" s="194"/>
    </row>
    <row r="39" spans="1:9" ht="24" customHeight="1" thickTop="1" thickBot="1" x14ac:dyDescent="0.4">
      <c r="A39" s="41" t="s">
        <v>49</v>
      </c>
      <c r="B39" s="42" t="s">
        <v>50</v>
      </c>
      <c r="C39" s="42" t="s">
        <v>51</v>
      </c>
      <c r="D39" s="140" t="s">
        <v>52</v>
      </c>
      <c r="E39" s="43" t="s">
        <v>53</v>
      </c>
      <c r="F39" s="195" t="s">
        <v>54</v>
      </c>
      <c r="G39" s="196"/>
      <c r="H39" s="196"/>
      <c r="I39" s="197"/>
    </row>
    <row r="40" spans="1:9" ht="15.75" customHeight="1" thickTop="1" thickBot="1" x14ac:dyDescent="0.4">
      <c r="A40" s="44" t="s">
        <v>55</v>
      </c>
      <c r="B40" s="40"/>
      <c r="C40" s="40"/>
      <c r="D40" s="45"/>
      <c r="E40" s="46"/>
      <c r="F40" s="198"/>
      <c r="G40" s="199"/>
      <c r="H40" s="199"/>
      <c r="I40" s="200"/>
    </row>
    <row r="41" spans="1:9" ht="15.65" customHeight="1" thickTop="1" x14ac:dyDescent="0.35">
      <c r="A41" s="47" t="s">
        <v>56</v>
      </c>
      <c r="B41" s="125">
        <v>43</v>
      </c>
      <c r="C41" s="40" t="s">
        <v>57</v>
      </c>
      <c r="D41" s="149">
        <v>350</v>
      </c>
      <c r="E41" s="46">
        <f>SUM(B41)*D41</f>
        <v>15050</v>
      </c>
      <c r="F41" s="189"/>
      <c r="G41" s="190"/>
      <c r="H41" s="190"/>
      <c r="I41" s="191"/>
    </row>
    <row r="42" spans="1:9" ht="15.65" customHeight="1" x14ac:dyDescent="0.35">
      <c r="A42" s="47" t="s">
        <v>58</v>
      </c>
      <c r="B42" s="125">
        <v>43</v>
      </c>
      <c r="C42" s="40" t="s">
        <v>57</v>
      </c>
      <c r="D42" s="149">
        <v>350</v>
      </c>
      <c r="E42" s="46">
        <f t="shared" ref="E42:E99" si="1">SUM(B42)*D42</f>
        <v>15050</v>
      </c>
      <c r="F42" s="189"/>
      <c r="G42" s="190"/>
      <c r="H42" s="190"/>
      <c r="I42" s="191"/>
    </row>
    <row r="43" spans="1:9" ht="15.75" customHeight="1" x14ac:dyDescent="0.35">
      <c r="A43" s="47" t="s">
        <v>59</v>
      </c>
      <c r="B43" s="125">
        <v>43</v>
      </c>
      <c r="C43" s="40" t="s">
        <v>57</v>
      </c>
      <c r="D43" s="149">
        <v>315</v>
      </c>
      <c r="E43" s="46">
        <f t="shared" si="1"/>
        <v>13545</v>
      </c>
      <c r="F43" s="189"/>
      <c r="G43" s="190"/>
      <c r="H43" s="190"/>
      <c r="I43" s="191"/>
    </row>
    <row r="44" spans="1:9" ht="15.75" customHeight="1" x14ac:dyDescent="0.35">
      <c r="A44" s="47" t="s">
        <v>60</v>
      </c>
      <c r="B44" s="125">
        <v>43</v>
      </c>
      <c r="C44" s="40" t="s">
        <v>57</v>
      </c>
      <c r="D44" s="149">
        <v>1320</v>
      </c>
      <c r="E44" s="46">
        <f t="shared" si="1"/>
        <v>56760</v>
      </c>
      <c r="F44" s="189"/>
      <c r="G44" s="190"/>
      <c r="H44" s="190"/>
      <c r="I44" s="191"/>
    </row>
    <row r="45" spans="1:9" ht="15.75" customHeight="1" x14ac:dyDescent="0.35">
      <c r="A45" s="47" t="s">
        <v>61</v>
      </c>
      <c r="B45" s="125">
        <v>43</v>
      </c>
      <c r="C45" s="40" t="s">
        <v>57</v>
      </c>
      <c r="D45" s="149">
        <v>0</v>
      </c>
      <c r="E45" s="46">
        <f t="shared" si="1"/>
        <v>0</v>
      </c>
      <c r="F45" s="189"/>
      <c r="G45" s="190"/>
      <c r="H45" s="190"/>
      <c r="I45" s="191"/>
    </row>
    <row r="46" spans="1:9" ht="15.75" customHeight="1" x14ac:dyDescent="0.35">
      <c r="A46" s="47" t="s">
        <v>62</v>
      </c>
      <c r="B46" s="125">
        <v>43</v>
      </c>
      <c r="C46" s="40" t="s">
        <v>57</v>
      </c>
      <c r="D46" s="149">
        <v>825</v>
      </c>
      <c r="E46" s="46">
        <f t="shared" si="1"/>
        <v>35475</v>
      </c>
      <c r="F46" s="189"/>
      <c r="G46" s="190"/>
      <c r="H46" s="190"/>
      <c r="I46" s="191"/>
    </row>
    <row r="47" spans="1:9" ht="15.75" customHeight="1" x14ac:dyDescent="0.35">
      <c r="A47" s="47" t="s">
        <v>63</v>
      </c>
      <c r="B47" s="125">
        <v>43</v>
      </c>
      <c r="C47" s="40" t="s">
        <v>57</v>
      </c>
      <c r="D47" s="149">
        <v>400</v>
      </c>
      <c r="E47" s="46">
        <f t="shared" si="1"/>
        <v>17200</v>
      </c>
      <c r="F47" s="189"/>
      <c r="G47" s="190"/>
      <c r="H47" s="190"/>
      <c r="I47" s="191"/>
    </row>
    <row r="48" spans="1:9" ht="15.75" customHeight="1" x14ac:dyDescent="0.35">
      <c r="A48" s="47" t="s">
        <v>64</v>
      </c>
      <c r="B48" s="125">
        <v>43</v>
      </c>
      <c r="C48" s="40" t="s">
        <v>57</v>
      </c>
      <c r="D48" s="149">
        <v>100</v>
      </c>
      <c r="E48" s="46">
        <f t="shared" si="1"/>
        <v>4300</v>
      </c>
      <c r="F48" s="189"/>
      <c r="G48" s="190"/>
      <c r="H48" s="190"/>
      <c r="I48" s="191"/>
    </row>
    <row r="49" spans="1:9" ht="15.75" customHeight="1" thickBot="1" x14ac:dyDescent="0.4">
      <c r="A49" s="47" t="s">
        <v>65</v>
      </c>
      <c r="B49" s="125">
        <v>43</v>
      </c>
      <c r="C49" s="40" t="s">
        <v>57</v>
      </c>
      <c r="D49" s="149">
        <v>100</v>
      </c>
      <c r="E49" s="46">
        <f t="shared" si="1"/>
        <v>4300</v>
      </c>
      <c r="F49" s="189"/>
      <c r="G49" s="190"/>
      <c r="H49" s="190"/>
      <c r="I49" s="191"/>
    </row>
    <row r="50" spans="1:9" ht="15.75" customHeight="1" thickTop="1" thickBot="1" x14ac:dyDescent="0.4">
      <c r="A50" s="48" t="s">
        <v>66</v>
      </c>
      <c r="B50" s="40"/>
      <c r="C50" s="40"/>
      <c r="D50" s="141"/>
      <c r="E50" s="46"/>
      <c r="F50" s="204"/>
      <c r="G50" s="205"/>
      <c r="H50" s="205"/>
      <c r="I50" s="206"/>
    </row>
    <row r="51" spans="1:9" ht="15.75" customHeight="1" thickTop="1" x14ac:dyDescent="0.35">
      <c r="A51" s="49" t="s">
        <v>67</v>
      </c>
      <c r="B51" s="125">
        <v>1</v>
      </c>
      <c r="C51" s="40" t="s">
        <v>68</v>
      </c>
      <c r="D51" s="149">
        <v>2000</v>
      </c>
      <c r="E51" s="46">
        <f t="shared" si="1"/>
        <v>2000</v>
      </c>
      <c r="F51" s="189"/>
      <c r="G51" s="190"/>
      <c r="H51" s="190"/>
      <c r="I51" s="191"/>
    </row>
    <row r="52" spans="1:9" ht="15.75" customHeight="1" x14ac:dyDescent="0.35">
      <c r="A52" s="47" t="s">
        <v>69</v>
      </c>
      <c r="B52" s="125">
        <v>43</v>
      </c>
      <c r="C52" s="40" t="s">
        <v>57</v>
      </c>
      <c r="D52" s="149">
        <v>50</v>
      </c>
      <c r="E52" s="46">
        <f t="shared" si="1"/>
        <v>2150</v>
      </c>
      <c r="F52" s="189"/>
      <c r="G52" s="190"/>
      <c r="H52" s="190"/>
      <c r="I52" s="191"/>
    </row>
    <row r="53" spans="1:9" ht="15.75" customHeight="1" x14ac:dyDescent="0.35">
      <c r="A53" s="47" t="s">
        <v>70</v>
      </c>
      <c r="B53" s="125">
        <v>43</v>
      </c>
      <c r="C53" s="40" t="s">
        <v>57</v>
      </c>
      <c r="D53" s="149">
        <v>50</v>
      </c>
      <c r="E53" s="46">
        <f t="shared" si="1"/>
        <v>2150</v>
      </c>
      <c r="F53" s="189"/>
      <c r="G53" s="190"/>
      <c r="H53" s="190"/>
      <c r="I53" s="191"/>
    </row>
    <row r="54" spans="1:9" ht="15.75" customHeight="1" x14ac:dyDescent="0.35">
      <c r="A54" s="47" t="s">
        <v>71</v>
      </c>
      <c r="B54" s="125">
        <v>43</v>
      </c>
      <c r="C54" s="40" t="s">
        <v>57</v>
      </c>
      <c r="D54" s="149">
        <v>50</v>
      </c>
      <c r="E54" s="46">
        <f t="shared" si="1"/>
        <v>2150</v>
      </c>
      <c r="F54" s="189"/>
      <c r="G54" s="190"/>
      <c r="H54" s="190"/>
      <c r="I54" s="191"/>
    </row>
    <row r="55" spans="1:9" ht="15.75" customHeight="1" x14ac:dyDescent="0.35">
      <c r="A55" s="47" t="s">
        <v>72</v>
      </c>
      <c r="B55" s="125">
        <v>43</v>
      </c>
      <c r="C55" s="40" t="s">
        <v>57</v>
      </c>
      <c r="D55" s="149">
        <v>50</v>
      </c>
      <c r="E55" s="46">
        <f t="shared" si="1"/>
        <v>2150</v>
      </c>
      <c r="F55" s="189"/>
      <c r="G55" s="190"/>
      <c r="H55" s="190"/>
      <c r="I55" s="191"/>
    </row>
    <row r="56" spans="1:9" ht="15.75" customHeight="1" x14ac:dyDescent="0.35">
      <c r="A56" s="47" t="s">
        <v>73</v>
      </c>
      <c r="B56" s="125">
        <v>43</v>
      </c>
      <c r="C56" s="40" t="s">
        <v>57</v>
      </c>
      <c r="D56" s="149">
        <v>50</v>
      </c>
      <c r="E56" s="46">
        <f t="shared" si="1"/>
        <v>2150</v>
      </c>
      <c r="F56" s="189"/>
      <c r="G56" s="190"/>
      <c r="H56" s="190"/>
      <c r="I56" s="191"/>
    </row>
    <row r="57" spans="1:9" ht="15.75" customHeight="1" x14ac:dyDescent="0.35">
      <c r="A57" s="47" t="s">
        <v>74</v>
      </c>
      <c r="B57" s="125">
        <v>43</v>
      </c>
      <c r="C57" s="40" t="s">
        <v>57</v>
      </c>
      <c r="D57" s="149">
        <v>30</v>
      </c>
      <c r="E57" s="46">
        <f t="shared" si="1"/>
        <v>1290</v>
      </c>
      <c r="F57" s="189"/>
      <c r="G57" s="190"/>
      <c r="H57" s="190"/>
      <c r="I57" s="191"/>
    </row>
    <row r="58" spans="1:9" ht="15.75" customHeight="1" x14ac:dyDescent="0.35">
      <c r="A58" s="47" t="s">
        <v>75</v>
      </c>
      <c r="B58" s="125">
        <v>43</v>
      </c>
      <c r="C58" s="40" t="s">
        <v>57</v>
      </c>
      <c r="D58" s="149">
        <v>10</v>
      </c>
      <c r="E58" s="46">
        <f t="shared" si="1"/>
        <v>430</v>
      </c>
      <c r="F58" s="189"/>
      <c r="G58" s="190"/>
      <c r="H58" s="190"/>
      <c r="I58" s="191"/>
    </row>
    <row r="59" spans="1:9" ht="15.75" customHeight="1" x14ac:dyDescent="0.35">
      <c r="A59" s="47" t="s">
        <v>76</v>
      </c>
      <c r="B59" s="125">
        <v>43</v>
      </c>
      <c r="C59" s="40" t="s">
        <v>57</v>
      </c>
      <c r="D59" s="149">
        <v>20</v>
      </c>
      <c r="E59" s="46">
        <f t="shared" si="1"/>
        <v>860</v>
      </c>
      <c r="F59" s="189"/>
      <c r="G59" s="190"/>
      <c r="H59" s="190"/>
      <c r="I59" s="191"/>
    </row>
    <row r="60" spans="1:9" ht="15.75" customHeight="1" x14ac:dyDescent="0.35">
      <c r="A60" s="49" t="s">
        <v>77</v>
      </c>
      <c r="B60" s="125">
        <v>43</v>
      </c>
      <c r="C60" s="40" t="s">
        <v>57</v>
      </c>
      <c r="D60" s="149">
        <v>50</v>
      </c>
      <c r="E60" s="46">
        <f t="shared" si="1"/>
        <v>2150</v>
      </c>
      <c r="F60" s="189"/>
      <c r="G60" s="190"/>
      <c r="H60" s="190"/>
      <c r="I60" s="191"/>
    </row>
    <row r="61" spans="1:9" ht="15.75" customHeight="1" x14ac:dyDescent="0.35">
      <c r="A61" s="47" t="s">
        <v>78</v>
      </c>
      <c r="B61" s="125">
        <v>1</v>
      </c>
      <c r="C61" s="40" t="s">
        <v>68</v>
      </c>
      <c r="D61" s="149">
        <v>250</v>
      </c>
      <c r="E61" s="46">
        <f t="shared" si="1"/>
        <v>250</v>
      </c>
      <c r="F61" s="189"/>
      <c r="G61" s="190"/>
      <c r="H61" s="190"/>
      <c r="I61" s="191"/>
    </row>
    <row r="62" spans="1:9" ht="15.75" customHeight="1" x14ac:dyDescent="0.35">
      <c r="A62" s="47" t="s">
        <v>79</v>
      </c>
      <c r="B62" s="125">
        <v>1</v>
      </c>
      <c r="C62" s="40" t="s">
        <v>68</v>
      </c>
      <c r="D62" s="149">
        <v>2000</v>
      </c>
      <c r="E62" s="46">
        <f t="shared" si="1"/>
        <v>2000</v>
      </c>
      <c r="F62" s="189"/>
      <c r="G62" s="190"/>
      <c r="H62" s="190"/>
      <c r="I62" s="191"/>
    </row>
    <row r="63" spans="1:9" ht="15.75" customHeight="1" thickBot="1" x14ac:dyDescent="0.4">
      <c r="A63" s="126" t="s">
        <v>80</v>
      </c>
      <c r="B63" s="125">
        <v>1</v>
      </c>
      <c r="C63" s="40" t="s">
        <v>68</v>
      </c>
      <c r="D63" s="149">
        <v>2000</v>
      </c>
      <c r="E63" s="46">
        <f t="shared" si="1"/>
        <v>2000</v>
      </c>
      <c r="F63" s="189"/>
      <c r="G63" s="190"/>
      <c r="H63" s="190"/>
      <c r="I63" s="191"/>
    </row>
    <row r="64" spans="1:9" ht="15.75" customHeight="1" thickTop="1" thickBot="1" x14ac:dyDescent="0.4">
      <c r="A64" s="48" t="s">
        <v>81</v>
      </c>
      <c r="B64" s="40"/>
      <c r="C64" s="40"/>
      <c r="D64" s="141"/>
      <c r="E64" s="46"/>
      <c r="F64" s="204"/>
      <c r="G64" s="205"/>
      <c r="H64" s="205"/>
      <c r="I64" s="206"/>
    </row>
    <row r="65" spans="1:9" ht="15.75" customHeight="1" thickTop="1" thickBot="1" x14ac:dyDescent="0.4">
      <c r="A65" s="135" t="s">
        <v>82</v>
      </c>
      <c r="B65" s="163">
        <v>43</v>
      </c>
      <c r="C65" s="136" t="s">
        <v>57</v>
      </c>
      <c r="D65" s="150">
        <v>100</v>
      </c>
      <c r="E65" s="137">
        <f t="shared" si="1"/>
        <v>4300</v>
      </c>
      <c r="F65" s="207"/>
      <c r="G65" s="208"/>
      <c r="H65" s="208"/>
      <c r="I65" s="209"/>
    </row>
    <row r="66" spans="1:9" ht="15.75" customHeight="1" thickBot="1" x14ac:dyDescent="0.4">
      <c r="A66" s="129" t="s">
        <v>83</v>
      </c>
      <c r="B66" s="130"/>
      <c r="C66" s="130"/>
      <c r="D66" s="142"/>
      <c r="E66" s="131"/>
      <c r="F66" s="213"/>
      <c r="G66" s="214"/>
      <c r="H66" s="214"/>
      <c r="I66" s="215"/>
    </row>
    <row r="67" spans="1:9" ht="15.75" customHeight="1" thickTop="1" x14ac:dyDescent="0.35">
      <c r="A67" s="47" t="s">
        <v>84</v>
      </c>
      <c r="B67" s="125">
        <v>1</v>
      </c>
      <c r="C67" s="125" t="s">
        <v>85</v>
      </c>
      <c r="D67" s="149">
        <v>1500</v>
      </c>
      <c r="E67" s="46">
        <f t="shared" si="1"/>
        <v>1500</v>
      </c>
      <c r="F67" s="189" t="s">
        <v>86</v>
      </c>
      <c r="G67" s="190"/>
      <c r="H67" s="190"/>
      <c r="I67" s="191"/>
    </row>
    <row r="68" spans="1:9" ht="15.75" customHeight="1" x14ac:dyDescent="0.35">
      <c r="A68" s="47" t="s">
        <v>87</v>
      </c>
      <c r="B68" s="125">
        <v>1</v>
      </c>
      <c r="C68" s="125" t="s">
        <v>85</v>
      </c>
      <c r="D68" s="149">
        <v>1500</v>
      </c>
      <c r="E68" s="46">
        <f t="shared" si="1"/>
        <v>1500</v>
      </c>
      <c r="F68" s="189" t="s">
        <v>86</v>
      </c>
      <c r="G68" s="190"/>
      <c r="H68" s="190"/>
      <c r="I68" s="191"/>
    </row>
    <row r="69" spans="1:9" ht="15.75" customHeight="1" x14ac:dyDescent="0.35">
      <c r="A69" s="47" t="s">
        <v>88</v>
      </c>
      <c r="B69" s="125">
        <v>1</v>
      </c>
      <c r="C69" s="125" t="s">
        <v>85</v>
      </c>
      <c r="D69" s="149">
        <v>1000</v>
      </c>
      <c r="E69" s="46">
        <f t="shared" si="1"/>
        <v>1000</v>
      </c>
      <c r="F69" s="189" t="s">
        <v>86</v>
      </c>
      <c r="G69" s="190"/>
      <c r="H69" s="190"/>
      <c r="I69" s="191"/>
    </row>
    <row r="70" spans="1:9" ht="15.75" customHeight="1" x14ac:dyDescent="0.35">
      <c r="A70" s="47" t="s">
        <v>89</v>
      </c>
      <c r="B70" s="125">
        <v>1</v>
      </c>
      <c r="C70" s="125" t="s">
        <v>85</v>
      </c>
      <c r="D70" s="149">
        <v>4000</v>
      </c>
      <c r="E70" s="46">
        <f t="shared" si="1"/>
        <v>4000</v>
      </c>
      <c r="F70" s="189" t="s">
        <v>86</v>
      </c>
      <c r="G70" s="190"/>
      <c r="H70" s="190"/>
      <c r="I70" s="191"/>
    </row>
    <row r="71" spans="1:9" ht="15.75" customHeight="1" thickBot="1" x14ac:dyDescent="0.4">
      <c r="A71" s="47" t="s">
        <v>90</v>
      </c>
      <c r="B71" s="125">
        <v>1</v>
      </c>
      <c r="C71" s="40" t="s">
        <v>85</v>
      </c>
      <c r="D71" s="149">
        <v>1500</v>
      </c>
      <c r="E71" s="46">
        <f t="shared" si="1"/>
        <v>1500</v>
      </c>
      <c r="F71" s="189" t="s">
        <v>86</v>
      </c>
      <c r="G71" s="190"/>
      <c r="H71" s="190"/>
      <c r="I71" s="191"/>
    </row>
    <row r="72" spans="1:9" ht="15.75" customHeight="1" thickTop="1" thickBot="1" x14ac:dyDescent="0.4">
      <c r="A72" s="48" t="s">
        <v>91</v>
      </c>
      <c r="B72" s="125"/>
      <c r="C72" s="40"/>
      <c r="D72" s="141"/>
      <c r="E72" s="46"/>
      <c r="F72" s="204"/>
      <c r="G72" s="205"/>
      <c r="H72" s="205"/>
      <c r="I72" s="206"/>
    </row>
    <row r="73" spans="1:9" ht="15.75" customHeight="1" thickTop="1" x14ac:dyDescent="0.35">
      <c r="A73" s="47" t="s">
        <v>92</v>
      </c>
      <c r="B73" s="125">
        <v>43</v>
      </c>
      <c r="C73" s="40" t="s">
        <v>57</v>
      </c>
      <c r="D73" s="149">
        <v>100</v>
      </c>
      <c r="E73" s="46">
        <f t="shared" si="1"/>
        <v>4300</v>
      </c>
      <c r="F73" s="189"/>
      <c r="G73" s="190"/>
      <c r="H73" s="190"/>
      <c r="I73" s="191"/>
    </row>
    <row r="74" spans="1:9" ht="15.75" customHeight="1" x14ac:dyDescent="0.35">
      <c r="A74" s="47" t="s">
        <v>93</v>
      </c>
      <c r="B74" s="125">
        <v>43</v>
      </c>
      <c r="C74" s="40" t="s">
        <v>57</v>
      </c>
      <c r="D74" s="149">
        <v>0</v>
      </c>
      <c r="E74" s="46">
        <f t="shared" si="1"/>
        <v>0</v>
      </c>
      <c r="F74" s="189"/>
      <c r="G74" s="190"/>
      <c r="H74" s="190"/>
      <c r="I74" s="191"/>
    </row>
    <row r="75" spans="1:9" ht="15.75" customHeight="1" x14ac:dyDescent="0.35">
      <c r="A75" s="47" t="s">
        <v>94</v>
      </c>
      <c r="B75" s="125">
        <v>43</v>
      </c>
      <c r="C75" s="40" t="s">
        <v>57</v>
      </c>
      <c r="D75" s="149">
        <v>100</v>
      </c>
      <c r="E75" s="46">
        <f t="shared" si="1"/>
        <v>4300</v>
      </c>
      <c r="F75" s="189"/>
      <c r="G75" s="190"/>
      <c r="H75" s="190"/>
      <c r="I75" s="191"/>
    </row>
    <row r="76" spans="1:9" ht="15.75" customHeight="1" thickBot="1" x14ac:dyDescent="0.4">
      <c r="A76" s="47" t="s">
        <v>95</v>
      </c>
      <c r="B76" s="125">
        <v>43</v>
      </c>
      <c r="C76" s="40" t="s">
        <v>57</v>
      </c>
      <c r="D76" s="149">
        <v>20</v>
      </c>
      <c r="E76" s="46">
        <f t="shared" si="1"/>
        <v>860</v>
      </c>
      <c r="F76" s="189"/>
      <c r="G76" s="190"/>
      <c r="H76" s="190"/>
      <c r="I76" s="191"/>
    </row>
    <row r="77" spans="1:9" ht="15.75" customHeight="1" thickTop="1" thickBot="1" x14ac:dyDescent="0.4">
      <c r="A77" s="48" t="s">
        <v>96</v>
      </c>
      <c r="B77" s="125"/>
      <c r="C77" s="40"/>
      <c r="D77" s="141"/>
      <c r="E77" s="46"/>
      <c r="F77" s="204"/>
      <c r="G77" s="205"/>
      <c r="H77" s="205"/>
      <c r="I77" s="206"/>
    </row>
    <row r="78" spans="1:9" ht="15.75" customHeight="1" thickTop="1" x14ac:dyDescent="0.35">
      <c r="A78" s="47" t="s">
        <v>97</v>
      </c>
      <c r="B78" s="125">
        <v>43</v>
      </c>
      <c r="C78" s="40" t="s">
        <v>57</v>
      </c>
      <c r="D78" s="149">
        <v>1850</v>
      </c>
      <c r="E78" s="46">
        <f t="shared" si="1"/>
        <v>79550</v>
      </c>
      <c r="F78" s="189"/>
      <c r="G78" s="190"/>
      <c r="H78" s="190"/>
      <c r="I78" s="191"/>
    </row>
    <row r="79" spans="1:9" ht="15.75" customHeight="1" x14ac:dyDescent="0.35">
      <c r="A79" s="47" t="s">
        <v>98</v>
      </c>
      <c r="B79" s="125">
        <v>1</v>
      </c>
      <c r="C79" s="40" t="s">
        <v>85</v>
      </c>
      <c r="D79" s="149">
        <v>250</v>
      </c>
      <c r="E79" s="46">
        <f t="shared" si="1"/>
        <v>250</v>
      </c>
      <c r="F79" s="189"/>
      <c r="G79" s="190"/>
      <c r="H79" s="190"/>
      <c r="I79" s="191"/>
    </row>
    <row r="80" spans="1:9" ht="15.75" customHeight="1" x14ac:dyDescent="0.35">
      <c r="A80" s="47" t="s">
        <v>99</v>
      </c>
      <c r="B80" s="125">
        <v>1</v>
      </c>
      <c r="C80" s="40" t="s">
        <v>85</v>
      </c>
      <c r="D80" s="149">
        <v>1250</v>
      </c>
      <c r="E80" s="46">
        <f t="shared" si="1"/>
        <v>1250</v>
      </c>
      <c r="F80" s="189"/>
      <c r="G80" s="190"/>
      <c r="H80" s="190"/>
      <c r="I80" s="191"/>
    </row>
    <row r="81" spans="1:9" ht="15.75" customHeight="1" x14ac:dyDescent="0.35">
      <c r="A81" s="47" t="s">
        <v>100</v>
      </c>
      <c r="B81" s="125">
        <v>1</v>
      </c>
      <c r="C81" s="40" t="s">
        <v>85</v>
      </c>
      <c r="D81" s="149">
        <v>3500</v>
      </c>
      <c r="E81" s="46">
        <f t="shared" si="1"/>
        <v>3500</v>
      </c>
      <c r="F81" s="189"/>
      <c r="G81" s="190"/>
      <c r="H81" s="190"/>
      <c r="I81" s="191"/>
    </row>
    <row r="82" spans="1:9" ht="15.75" customHeight="1" thickBot="1" x14ac:dyDescent="0.4">
      <c r="A82" s="47" t="s">
        <v>101</v>
      </c>
      <c r="B82" s="125">
        <v>43</v>
      </c>
      <c r="C82" s="40" t="s">
        <v>57</v>
      </c>
      <c r="D82" s="149">
        <v>50</v>
      </c>
      <c r="E82" s="46">
        <f t="shared" si="1"/>
        <v>2150</v>
      </c>
      <c r="F82" s="189"/>
      <c r="G82" s="190"/>
      <c r="H82" s="190"/>
      <c r="I82" s="191"/>
    </row>
    <row r="83" spans="1:9" ht="15.75" customHeight="1" thickTop="1" thickBot="1" x14ac:dyDescent="0.4">
      <c r="A83" s="48" t="s">
        <v>102</v>
      </c>
      <c r="B83" s="125"/>
      <c r="C83" s="40"/>
      <c r="D83" s="141"/>
      <c r="E83" s="46"/>
      <c r="F83" s="204"/>
      <c r="G83" s="205"/>
      <c r="H83" s="205"/>
      <c r="I83" s="206"/>
    </row>
    <row r="84" spans="1:9" ht="15.75" customHeight="1" thickTop="1" thickBot="1" x14ac:dyDescent="0.4">
      <c r="A84" s="49" t="s">
        <v>103</v>
      </c>
      <c r="B84" s="125">
        <v>21</v>
      </c>
      <c r="C84" s="40" t="s">
        <v>57</v>
      </c>
      <c r="D84" s="149">
        <v>1100</v>
      </c>
      <c r="E84" s="46">
        <f t="shared" si="1"/>
        <v>23100</v>
      </c>
      <c r="F84" s="189"/>
      <c r="G84" s="190"/>
      <c r="H84" s="190"/>
      <c r="I84" s="191"/>
    </row>
    <row r="85" spans="1:9" ht="15.75" customHeight="1" thickTop="1" thickBot="1" x14ac:dyDescent="0.4">
      <c r="A85" s="48" t="s">
        <v>104</v>
      </c>
      <c r="B85" s="125"/>
      <c r="C85" s="40"/>
      <c r="D85" s="141"/>
      <c r="E85" s="46"/>
      <c r="F85" s="204"/>
      <c r="G85" s="205"/>
      <c r="H85" s="205"/>
      <c r="I85" s="206"/>
    </row>
    <row r="86" spans="1:9" ht="15.75" customHeight="1" thickTop="1" x14ac:dyDescent="0.35">
      <c r="A86" s="50" t="s">
        <v>105</v>
      </c>
      <c r="B86" s="125">
        <v>21</v>
      </c>
      <c r="C86" s="40" t="s">
        <v>57</v>
      </c>
      <c r="D86" s="149">
        <v>100</v>
      </c>
      <c r="E86" s="46">
        <f t="shared" si="1"/>
        <v>2100</v>
      </c>
      <c r="F86" s="189"/>
      <c r="G86" s="190"/>
      <c r="H86" s="190"/>
      <c r="I86" s="191"/>
    </row>
    <row r="87" spans="1:9" ht="15.75" customHeight="1" x14ac:dyDescent="0.35">
      <c r="A87" s="50" t="s">
        <v>106</v>
      </c>
      <c r="B87" s="125">
        <v>21</v>
      </c>
      <c r="C87" s="40" t="s">
        <v>57</v>
      </c>
      <c r="D87" s="149">
        <v>20</v>
      </c>
      <c r="E87" s="46">
        <f t="shared" si="1"/>
        <v>420</v>
      </c>
      <c r="F87" s="189"/>
      <c r="G87" s="190"/>
      <c r="H87" s="190"/>
      <c r="I87" s="191"/>
    </row>
    <row r="88" spans="1:9" ht="15.75" customHeight="1" x14ac:dyDescent="0.35">
      <c r="A88" s="50" t="s">
        <v>107</v>
      </c>
      <c r="B88" s="125">
        <v>21</v>
      </c>
      <c r="C88" s="40" t="s">
        <v>57</v>
      </c>
      <c r="D88" s="149">
        <v>250</v>
      </c>
      <c r="E88" s="46">
        <f t="shared" si="1"/>
        <v>5250</v>
      </c>
      <c r="F88" s="189"/>
      <c r="G88" s="190"/>
      <c r="H88" s="190"/>
      <c r="I88" s="191"/>
    </row>
    <row r="89" spans="1:9" ht="15.75" customHeight="1" x14ac:dyDescent="0.35">
      <c r="A89" s="50" t="s">
        <v>108</v>
      </c>
      <c r="B89" s="125">
        <v>21</v>
      </c>
      <c r="C89" s="40" t="s">
        <v>57</v>
      </c>
      <c r="D89" s="149">
        <v>1100</v>
      </c>
      <c r="E89" s="46">
        <f t="shared" si="1"/>
        <v>23100</v>
      </c>
      <c r="F89" s="189"/>
      <c r="G89" s="190"/>
      <c r="H89" s="190"/>
      <c r="I89" s="191"/>
    </row>
    <row r="90" spans="1:9" ht="15.75" customHeight="1" thickBot="1" x14ac:dyDescent="0.4">
      <c r="A90" s="49" t="s">
        <v>109</v>
      </c>
      <c r="B90" s="125">
        <v>21</v>
      </c>
      <c r="C90" s="40" t="s">
        <v>57</v>
      </c>
      <c r="D90" s="149">
        <v>100</v>
      </c>
      <c r="E90" s="46">
        <f t="shared" si="1"/>
        <v>2100</v>
      </c>
      <c r="F90" s="189"/>
      <c r="G90" s="190"/>
      <c r="H90" s="190"/>
      <c r="I90" s="191"/>
    </row>
    <row r="91" spans="1:9" ht="15.75" customHeight="1" thickTop="1" thickBot="1" x14ac:dyDescent="0.4">
      <c r="A91" s="48" t="s">
        <v>110</v>
      </c>
      <c r="B91" s="125"/>
      <c r="C91" s="40"/>
      <c r="D91" s="141"/>
      <c r="E91" s="46"/>
      <c r="F91" s="204"/>
      <c r="G91" s="205"/>
      <c r="H91" s="205"/>
      <c r="I91" s="206"/>
    </row>
    <row r="92" spans="1:9" ht="15.75" customHeight="1" thickTop="1" x14ac:dyDescent="0.35">
      <c r="A92" s="49" t="s">
        <v>111</v>
      </c>
      <c r="B92" s="125">
        <v>1</v>
      </c>
      <c r="C92" s="40" t="s">
        <v>85</v>
      </c>
      <c r="D92" s="149">
        <v>100</v>
      </c>
      <c r="E92" s="46">
        <f t="shared" si="1"/>
        <v>100</v>
      </c>
      <c r="F92" s="189"/>
      <c r="G92" s="190"/>
      <c r="H92" s="190"/>
      <c r="I92" s="191"/>
    </row>
    <row r="93" spans="1:9" ht="15.75" customHeight="1" x14ac:dyDescent="0.35">
      <c r="A93" s="49" t="s">
        <v>112</v>
      </c>
      <c r="B93" s="125">
        <v>1</v>
      </c>
      <c r="C93" s="40" t="s">
        <v>85</v>
      </c>
      <c r="D93" s="149">
        <v>0</v>
      </c>
      <c r="E93" s="46">
        <f t="shared" si="1"/>
        <v>0</v>
      </c>
      <c r="F93" s="189"/>
      <c r="G93" s="190"/>
      <c r="H93" s="190"/>
      <c r="I93" s="191"/>
    </row>
    <row r="94" spans="1:9" ht="15.75" customHeight="1" thickBot="1" x14ac:dyDescent="0.4">
      <c r="A94" s="49" t="s">
        <v>113</v>
      </c>
      <c r="B94" s="125">
        <v>1</v>
      </c>
      <c r="C94" s="40" t="s">
        <v>85</v>
      </c>
      <c r="D94" s="149">
        <v>0</v>
      </c>
      <c r="E94" s="46">
        <f t="shared" si="1"/>
        <v>0</v>
      </c>
      <c r="F94" s="189"/>
      <c r="G94" s="190"/>
      <c r="H94" s="190"/>
      <c r="I94" s="191"/>
    </row>
    <row r="95" spans="1:9" ht="15.75" customHeight="1" thickTop="1" thickBot="1" x14ac:dyDescent="0.4">
      <c r="A95" s="48" t="s">
        <v>114</v>
      </c>
      <c r="B95" s="125"/>
      <c r="C95" s="40"/>
      <c r="D95" s="141"/>
      <c r="E95" s="46"/>
      <c r="F95" s="204"/>
      <c r="G95" s="205"/>
      <c r="H95" s="205"/>
      <c r="I95" s="206"/>
    </row>
    <row r="96" spans="1:9" ht="15.75" customHeight="1" thickTop="1" x14ac:dyDescent="0.35">
      <c r="A96" s="49" t="s">
        <v>115</v>
      </c>
      <c r="B96" s="125">
        <v>1</v>
      </c>
      <c r="C96" s="40" t="s">
        <v>85</v>
      </c>
      <c r="D96" s="149">
        <v>2000</v>
      </c>
      <c r="E96" s="46">
        <f t="shared" si="1"/>
        <v>2000</v>
      </c>
      <c r="F96" s="189"/>
      <c r="G96" s="190"/>
      <c r="H96" s="190"/>
      <c r="I96" s="191"/>
    </row>
    <row r="97" spans="1:9" ht="15.75" customHeight="1" x14ac:dyDescent="0.35">
      <c r="A97" s="49" t="s">
        <v>116</v>
      </c>
      <c r="B97" s="125">
        <v>1</v>
      </c>
      <c r="C97" s="40" t="s">
        <v>85</v>
      </c>
      <c r="D97" s="149"/>
      <c r="E97" s="46">
        <f t="shared" si="1"/>
        <v>0</v>
      </c>
      <c r="F97" s="189"/>
      <c r="G97" s="190"/>
      <c r="H97" s="190"/>
      <c r="I97" s="191"/>
    </row>
    <row r="98" spans="1:9" ht="15.75" customHeight="1" x14ac:dyDescent="0.35">
      <c r="A98" s="49" t="s">
        <v>117</v>
      </c>
      <c r="B98" s="125">
        <v>1</v>
      </c>
      <c r="C98" s="40" t="s">
        <v>85</v>
      </c>
      <c r="D98" s="149"/>
      <c r="E98" s="46">
        <f t="shared" si="1"/>
        <v>0</v>
      </c>
      <c r="F98" s="189"/>
      <c r="G98" s="190"/>
      <c r="H98" s="190"/>
      <c r="I98" s="191"/>
    </row>
    <row r="99" spans="1:9" ht="15.75" customHeight="1" x14ac:dyDescent="0.35">
      <c r="A99" s="49" t="s">
        <v>118</v>
      </c>
      <c r="B99" s="125">
        <v>1</v>
      </c>
      <c r="C99" s="40" t="s">
        <v>85</v>
      </c>
      <c r="D99" s="149">
        <v>900</v>
      </c>
      <c r="E99" s="46">
        <f t="shared" si="1"/>
        <v>900</v>
      </c>
      <c r="F99" s="189"/>
      <c r="G99" s="190"/>
      <c r="H99" s="190"/>
      <c r="I99" s="191"/>
    </row>
    <row r="100" spans="1:9" ht="15.75" customHeight="1" x14ac:dyDescent="0.35">
      <c r="A100" s="49" t="s">
        <v>119</v>
      </c>
      <c r="B100" s="125">
        <v>1</v>
      </c>
      <c r="C100" s="40" t="s">
        <v>85</v>
      </c>
      <c r="D100" s="149">
        <v>10000</v>
      </c>
      <c r="E100" s="46">
        <f t="shared" ref="E100:E122" si="2">SUM(B100)*D100</f>
        <v>10000</v>
      </c>
      <c r="F100" s="189"/>
      <c r="G100" s="190"/>
      <c r="H100" s="190"/>
      <c r="I100" s="191"/>
    </row>
    <row r="101" spans="1:9" ht="15.75" customHeight="1" x14ac:dyDescent="0.35">
      <c r="A101" s="49" t="s">
        <v>120</v>
      </c>
      <c r="B101" s="125">
        <v>15</v>
      </c>
      <c r="C101" s="40" t="s">
        <v>121</v>
      </c>
      <c r="D101" s="149">
        <v>250</v>
      </c>
      <c r="E101" s="46">
        <f t="shared" si="2"/>
        <v>3750</v>
      </c>
      <c r="F101" s="189" t="s">
        <v>122</v>
      </c>
      <c r="G101" s="190"/>
      <c r="H101" s="190"/>
      <c r="I101" s="191"/>
    </row>
    <row r="102" spans="1:9" ht="15.75" customHeight="1" x14ac:dyDescent="0.35">
      <c r="A102" s="49" t="s">
        <v>123</v>
      </c>
      <c r="B102" s="125">
        <v>1</v>
      </c>
      <c r="C102" s="40" t="s">
        <v>85</v>
      </c>
      <c r="D102" s="149">
        <v>30000</v>
      </c>
      <c r="E102" s="46">
        <f t="shared" si="2"/>
        <v>30000</v>
      </c>
      <c r="F102" s="189" t="s">
        <v>124</v>
      </c>
      <c r="G102" s="190"/>
      <c r="H102" s="190"/>
      <c r="I102" s="191"/>
    </row>
    <row r="103" spans="1:9" ht="15.75" customHeight="1" thickBot="1" x14ac:dyDescent="0.4">
      <c r="A103" s="49" t="s">
        <v>125</v>
      </c>
      <c r="B103" s="125">
        <v>1</v>
      </c>
      <c r="C103" s="40" t="s">
        <v>85</v>
      </c>
      <c r="D103" s="149">
        <v>54000</v>
      </c>
      <c r="E103" s="46">
        <f t="shared" si="2"/>
        <v>54000</v>
      </c>
      <c r="F103" s="189" t="s">
        <v>126</v>
      </c>
      <c r="G103" s="190"/>
      <c r="H103" s="190"/>
      <c r="I103" s="191"/>
    </row>
    <row r="104" spans="1:9" ht="15.75" customHeight="1" thickTop="1" thickBot="1" x14ac:dyDescent="0.4">
      <c r="A104" s="48" t="s">
        <v>127</v>
      </c>
      <c r="B104" s="125"/>
      <c r="C104" s="40"/>
      <c r="D104" s="141"/>
      <c r="E104" s="46"/>
      <c r="F104" s="204"/>
      <c r="G104" s="205"/>
      <c r="H104" s="205"/>
      <c r="I104" s="206"/>
    </row>
    <row r="105" spans="1:9" ht="15.75" customHeight="1" thickTop="1" x14ac:dyDescent="0.35">
      <c r="A105" s="49" t="s">
        <v>128</v>
      </c>
      <c r="B105" s="125">
        <v>1</v>
      </c>
      <c r="C105" s="40" t="s">
        <v>85</v>
      </c>
      <c r="D105" s="149">
        <v>2500</v>
      </c>
      <c r="E105" s="46">
        <f t="shared" si="2"/>
        <v>2500</v>
      </c>
      <c r="F105" s="189"/>
      <c r="G105" s="190"/>
      <c r="H105" s="190"/>
      <c r="I105" s="191"/>
    </row>
    <row r="106" spans="1:9" ht="15.75" customHeight="1" x14ac:dyDescent="0.35">
      <c r="A106" s="49" t="s">
        <v>129</v>
      </c>
      <c r="B106" s="125">
        <v>1</v>
      </c>
      <c r="C106" s="40" t="s">
        <v>85</v>
      </c>
      <c r="D106" s="149">
        <v>2500</v>
      </c>
      <c r="E106" s="46">
        <f t="shared" si="2"/>
        <v>2500</v>
      </c>
      <c r="F106" s="189"/>
      <c r="G106" s="190"/>
      <c r="H106" s="190"/>
      <c r="I106" s="191"/>
    </row>
    <row r="107" spans="1:9" ht="15.75" customHeight="1" thickBot="1" x14ac:dyDescent="0.4">
      <c r="A107" s="47" t="s">
        <v>130</v>
      </c>
      <c r="B107" s="125">
        <v>1</v>
      </c>
      <c r="C107" s="40" t="s">
        <v>68</v>
      </c>
      <c r="D107" s="149">
        <v>1000</v>
      </c>
      <c r="E107" s="46">
        <f t="shared" si="2"/>
        <v>1000</v>
      </c>
      <c r="F107" s="189"/>
      <c r="G107" s="190"/>
      <c r="H107" s="190"/>
      <c r="I107" s="191"/>
    </row>
    <row r="108" spans="1:9" ht="15.75" customHeight="1" thickTop="1" thickBot="1" x14ac:dyDescent="0.4">
      <c r="A108" s="48" t="s">
        <v>131</v>
      </c>
      <c r="B108" s="125"/>
      <c r="C108" s="40"/>
      <c r="D108" s="141"/>
      <c r="E108" s="46"/>
      <c r="F108" s="204"/>
      <c r="G108" s="205"/>
      <c r="H108" s="205"/>
      <c r="I108" s="206"/>
    </row>
    <row r="109" spans="1:9" ht="15.75" customHeight="1" thickTop="1" x14ac:dyDescent="0.35">
      <c r="A109" s="49" t="s">
        <v>132</v>
      </c>
      <c r="B109" s="125">
        <v>1</v>
      </c>
      <c r="C109" s="40" t="s">
        <v>85</v>
      </c>
      <c r="D109" s="149"/>
      <c r="E109" s="46">
        <f t="shared" si="2"/>
        <v>0</v>
      </c>
      <c r="F109" s="189"/>
      <c r="G109" s="190"/>
      <c r="H109" s="190"/>
      <c r="I109" s="191"/>
    </row>
    <row r="110" spans="1:9" ht="15.75" customHeight="1" x14ac:dyDescent="0.35">
      <c r="A110" s="49" t="s">
        <v>133</v>
      </c>
      <c r="B110" s="125">
        <v>1</v>
      </c>
      <c r="C110" s="40" t="s">
        <v>85</v>
      </c>
      <c r="D110" s="149">
        <v>5400</v>
      </c>
      <c r="E110" s="46">
        <f t="shared" si="2"/>
        <v>5400</v>
      </c>
      <c r="F110" s="189"/>
      <c r="G110" s="190"/>
      <c r="H110" s="190"/>
      <c r="I110" s="191"/>
    </row>
    <row r="111" spans="1:9" ht="15.75" customHeight="1" x14ac:dyDescent="0.35">
      <c r="A111" s="49" t="s">
        <v>134</v>
      </c>
      <c r="B111" s="125">
        <v>1</v>
      </c>
      <c r="C111" s="40" t="s">
        <v>85</v>
      </c>
      <c r="D111" s="149">
        <v>2500</v>
      </c>
      <c r="E111" s="46">
        <f t="shared" si="2"/>
        <v>2500</v>
      </c>
      <c r="F111" s="189"/>
      <c r="G111" s="190"/>
      <c r="H111" s="190"/>
      <c r="I111" s="191"/>
    </row>
    <row r="112" spans="1:9" ht="15.75" customHeight="1" x14ac:dyDescent="0.35">
      <c r="A112" s="49" t="s">
        <v>135</v>
      </c>
      <c r="B112" s="125">
        <v>2</v>
      </c>
      <c r="C112" s="40" t="s">
        <v>121</v>
      </c>
      <c r="D112" s="149">
        <v>300</v>
      </c>
      <c r="E112" s="46">
        <f t="shared" si="2"/>
        <v>600</v>
      </c>
      <c r="F112" s="189"/>
      <c r="G112" s="190"/>
      <c r="H112" s="190"/>
      <c r="I112" s="191"/>
    </row>
    <row r="113" spans="1:9" ht="15.75" customHeight="1" x14ac:dyDescent="0.35">
      <c r="A113" s="49" t="s">
        <v>136</v>
      </c>
      <c r="B113" s="125">
        <v>1</v>
      </c>
      <c r="C113" s="40" t="s">
        <v>85</v>
      </c>
      <c r="D113" s="149"/>
      <c r="E113" s="46">
        <f t="shared" si="2"/>
        <v>0</v>
      </c>
      <c r="F113" s="189"/>
      <c r="G113" s="190"/>
      <c r="H113" s="190"/>
      <c r="I113" s="191"/>
    </row>
    <row r="114" spans="1:9" ht="15.75" customHeight="1" thickBot="1" x14ac:dyDescent="0.4">
      <c r="A114" s="49" t="s">
        <v>137</v>
      </c>
      <c r="B114" s="125">
        <v>27</v>
      </c>
      <c r="C114" s="125" t="s">
        <v>121</v>
      </c>
      <c r="D114" s="149">
        <v>100</v>
      </c>
      <c r="E114" s="46">
        <f t="shared" si="2"/>
        <v>2700</v>
      </c>
      <c r="F114" s="189"/>
      <c r="G114" s="190"/>
      <c r="H114" s="190"/>
      <c r="I114" s="191"/>
    </row>
    <row r="115" spans="1:9" ht="15.75" customHeight="1" thickTop="1" thickBot="1" x14ac:dyDescent="0.4">
      <c r="A115" s="48" t="s">
        <v>138</v>
      </c>
      <c r="B115" s="125"/>
      <c r="C115" s="40"/>
      <c r="D115" s="141"/>
      <c r="E115" s="46"/>
      <c r="F115" s="204"/>
      <c r="G115" s="205"/>
      <c r="H115" s="205"/>
      <c r="I115" s="206"/>
    </row>
    <row r="116" spans="1:9" ht="15.75" customHeight="1" thickTop="1" x14ac:dyDescent="0.35">
      <c r="A116" s="47" t="s">
        <v>139</v>
      </c>
      <c r="B116" s="125">
        <v>1</v>
      </c>
      <c r="C116" s="40" t="s">
        <v>68</v>
      </c>
      <c r="D116" s="149">
        <v>10000</v>
      </c>
      <c r="E116" s="46">
        <f t="shared" si="2"/>
        <v>10000</v>
      </c>
      <c r="F116" s="189" t="s">
        <v>86</v>
      </c>
      <c r="G116" s="190"/>
      <c r="H116" s="190"/>
      <c r="I116" s="191"/>
    </row>
    <row r="117" spans="1:9" ht="15.75" customHeight="1" x14ac:dyDescent="0.35">
      <c r="A117" s="47" t="s">
        <v>140</v>
      </c>
      <c r="B117" s="125">
        <v>1</v>
      </c>
      <c r="C117" s="40" t="s">
        <v>68</v>
      </c>
      <c r="D117" s="149">
        <v>7500</v>
      </c>
      <c r="E117" s="46">
        <f t="shared" si="2"/>
        <v>7500</v>
      </c>
      <c r="F117" s="189" t="s">
        <v>86</v>
      </c>
      <c r="G117" s="190"/>
      <c r="H117" s="190"/>
      <c r="I117" s="191"/>
    </row>
    <row r="118" spans="1:9" ht="15.75" customHeight="1" thickBot="1" x14ac:dyDescent="0.4">
      <c r="A118" s="47" t="s">
        <v>141</v>
      </c>
      <c r="B118" s="125"/>
      <c r="C118" s="40"/>
      <c r="D118" s="141"/>
      <c r="E118" s="127" t="s">
        <v>142</v>
      </c>
      <c r="F118" s="204" t="s">
        <v>143</v>
      </c>
      <c r="G118" s="205"/>
      <c r="H118" s="205"/>
      <c r="I118" s="206"/>
    </row>
    <row r="119" spans="1:9" ht="15.75" customHeight="1" thickTop="1" thickBot="1" x14ac:dyDescent="0.4">
      <c r="A119" s="48" t="s">
        <v>144</v>
      </c>
      <c r="B119" s="125"/>
      <c r="C119" s="40"/>
      <c r="D119" s="141"/>
      <c r="E119" s="46"/>
      <c r="F119" s="204"/>
      <c r="G119" s="205"/>
      <c r="H119" s="205"/>
      <c r="I119" s="206"/>
    </row>
    <row r="120" spans="1:9" ht="15.75" customHeight="1" thickTop="1" x14ac:dyDescent="0.35">
      <c r="A120" s="47" t="s">
        <v>145</v>
      </c>
      <c r="B120" s="125">
        <v>27</v>
      </c>
      <c r="C120" s="125" t="s">
        <v>121</v>
      </c>
      <c r="D120" s="149"/>
      <c r="E120" s="46">
        <f t="shared" si="2"/>
        <v>0</v>
      </c>
      <c r="F120" s="189"/>
      <c r="G120" s="190"/>
      <c r="H120" s="190"/>
      <c r="I120" s="191"/>
    </row>
    <row r="121" spans="1:9" ht="15.75" customHeight="1" x14ac:dyDescent="0.35">
      <c r="A121" s="47" t="s">
        <v>146</v>
      </c>
      <c r="B121" s="125">
        <v>1</v>
      </c>
      <c r="C121" s="40" t="s">
        <v>85</v>
      </c>
      <c r="D121" s="149"/>
      <c r="E121" s="46">
        <f t="shared" si="2"/>
        <v>0</v>
      </c>
      <c r="F121" s="189"/>
      <c r="G121" s="190"/>
      <c r="H121" s="190"/>
      <c r="I121" s="191"/>
    </row>
    <row r="122" spans="1:9" ht="15.75" customHeight="1" x14ac:dyDescent="0.35">
      <c r="A122" s="47" t="s">
        <v>147</v>
      </c>
      <c r="B122" s="125">
        <v>1</v>
      </c>
      <c r="C122" s="40" t="s">
        <v>85</v>
      </c>
      <c r="D122" s="149">
        <v>2400</v>
      </c>
      <c r="E122" s="46">
        <f t="shared" si="2"/>
        <v>2400</v>
      </c>
      <c r="F122" s="189"/>
      <c r="G122" s="190"/>
      <c r="H122" s="190"/>
      <c r="I122" s="191"/>
    </row>
    <row r="123" spans="1:9" ht="15.75" customHeight="1" thickBot="1" x14ac:dyDescent="0.4">
      <c r="A123" s="47"/>
      <c r="B123" s="40"/>
      <c r="C123" s="40"/>
      <c r="D123" s="45"/>
      <c r="E123" s="46"/>
      <c r="F123" s="204"/>
      <c r="G123" s="205"/>
      <c r="H123" s="205"/>
      <c r="I123" s="206"/>
    </row>
    <row r="124" spans="1:9" ht="23.25" customHeight="1" thickTop="1" thickBot="1" x14ac:dyDescent="0.4">
      <c r="A124" s="51" t="s">
        <v>148</v>
      </c>
      <c r="B124" s="52"/>
      <c r="C124" s="53"/>
      <c r="D124" s="54"/>
      <c r="E124" s="55">
        <f>SUM(E41:E122)</f>
        <v>487290</v>
      </c>
      <c r="F124" s="234"/>
      <c r="G124" s="235"/>
      <c r="H124" s="235"/>
      <c r="I124" s="236"/>
    </row>
    <row r="125" spans="1:9" ht="23.25" customHeight="1" thickTop="1" thickBot="1" x14ac:dyDescent="0.4">
      <c r="A125" s="51" t="s">
        <v>149</v>
      </c>
      <c r="B125" s="52"/>
      <c r="C125" s="53"/>
      <c r="D125" s="54"/>
      <c r="E125" s="55">
        <f>SUM(E124)/B20</f>
        <v>11332.325581395349</v>
      </c>
      <c r="F125" s="234"/>
      <c r="G125" s="235"/>
      <c r="H125" s="235"/>
      <c r="I125" s="236"/>
    </row>
    <row r="126" spans="1:9" ht="23.25" customHeight="1" thickTop="1" thickBot="1" x14ac:dyDescent="0.4">
      <c r="A126" s="56"/>
      <c r="B126" s="57"/>
      <c r="C126" s="57"/>
      <c r="D126" s="57"/>
      <c r="E126" s="58"/>
      <c r="F126" s="59"/>
      <c r="G126" s="59"/>
      <c r="H126" s="59"/>
      <c r="I126" s="59"/>
    </row>
    <row r="127" spans="1:9" ht="23.25" customHeight="1" thickTop="1" thickBot="1" x14ac:dyDescent="0.4">
      <c r="A127" s="51" t="s">
        <v>150</v>
      </c>
      <c r="B127" s="52"/>
      <c r="C127" s="53"/>
      <c r="D127" s="54"/>
      <c r="E127" s="55"/>
      <c r="F127" s="234"/>
      <c r="G127" s="235"/>
      <c r="H127" s="235"/>
      <c r="I127" s="236"/>
    </row>
    <row r="128" spans="1:9" ht="23.25" customHeight="1" thickTop="1" x14ac:dyDescent="0.35">
      <c r="A128" s="60" t="s">
        <v>151</v>
      </c>
      <c r="B128" s="61"/>
      <c r="C128" s="62"/>
      <c r="D128" s="63"/>
      <c r="E128" s="151">
        <v>0.06</v>
      </c>
      <c r="F128" s="170"/>
      <c r="G128" s="171"/>
      <c r="H128" s="171"/>
      <c r="I128" s="172"/>
    </row>
    <row r="129" spans="1:9" ht="23.25" customHeight="1" thickBot="1" x14ac:dyDescent="0.4">
      <c r="A129" s="60" t="s">
        <v>152</v>
      </c>
      <c r="B129" s="65"/>
      <c r="C129" s="66"/>
      <c r="D129" s="67"/>
      <c r="E129" s="152">
        <v>0.04</v>
      </c>
      <c r="F129" s="173"/>
      <c r="G129" s="174"/>
      <c r="H129" s="174"/>
      <c r="I129" s="175"/>
    </row>
    <row r="130" spans="1:9" ht="23.25" customHeight="1" thickTop="1" thickBot="1" x14ac:dyDescent="0.4">
      <c r="A130" s="51" t="s">
        <v>153</v>
      </c>
      <c r="B130" s="52"/>
      <c r="C130" s="53"/>
      <c r="D130" s="54"/>
      <c r="E130" s="87">
        <f>SUM(E128:E129)</f>
        <v>0.1</v>
      </c>
      <c r="F130" s="234"/>
      <c r="G130" s="235"/>
      <c r="H130" s="235"/>
      <c r="I130" s="236"/>
    </row>
    <row r="131" spans="1:9" ht="23.25" customHeight="1" thickTop="1" thickBot="1" x14ac:dyDescent="0.4">
      <c r="A131" s="56"/>
      <c r="B131" s="57"/>
      <c r="C131" s="57"/>
      <c r="D131" s="57"/>
      <c r="E131" s="58"/>
      <c r="F131" s="59"/>
      <c r="G131" s="59"/>
      <c r="H131" s="59"/>
      <c r="I131" s="59"/>
    </row>
    <row r="132" spans="1:9" ht="23.25" customHeight="1" thickTop="1" thickBot="1" x14ac:dyDescent="0.4">
      <c r="A132" s="51" t="s">
        <v>154</v>
      </c>
      <c r="B132" s="52"/>
      <c r="C132" s="53"/>
      <c r="D132" s="53"/>
      <c r="E132" s="68"/>
      <c r="F132" s="53"/>
      <c r="G132" s="53"/>
      <c r="H132" s="53"/>
      <c r="I132" s="54"/>
    </row>
    <row r="133" spans="1:9" ht="16.5" thickTop="1" thickBot="1" x14ac:dyDescent="0.4">
      <c r="A133" s="237"/>
      <c r="B133" s="238"/>
      <c r="C133" s="238"/>
      <c r="D133" s="238"/>
      <c r="E133" s="238"/>
      <c r="F133" s="238"/>
      <c r="G133" s="238"/>
      <c r="H133" s="238"/>
      <c r="I133" s="239"/>
    </row>
    <row r="134" spans="1:9" ht="16" thickBot="1" x14ac:dyDescent="0.4">
      <c r="A134" s="69" t="s">
        <v>155</v>
      </c>
      <c r="B134" s="70" t="s">
        <v>50</v>
      </c>
      <c r="C134" s="70" t="s">
        <v>51</v>
      </c>
      <c r="D134" s="70" t="s">
        <v>52</v>
      </c>
      <c r="E134" s="71" t="s">
        <v>53</v>
      </c>
      <c r="F134" s="71" t="s">
        <v>156</v>
      </c>
      <c r="G134" s="72" t="s">
        <v>53</v>
      </c>
      <c r="H134" s="79"/>
      <c r="I134" s="74"/>
    </row>
    <row r="135" spans="1:9" ht="16.5" thickTop="1" thickBot="1" x14ac:dyDescent="0.4">
      <c r="A135" s="75" t="s">
        <v>157</v>
      </c>
      <c r="B135" s="113"/>
      <c r="C135" s="76"/>
      <c r="D135" s="76"/>
      <c r="E135" s="77"/>
      <c r="F135" s="77"/>
      <c r="G135" s="78"/>
      <c r="H135" s="79"/>
      <c r="I135" s="74"/>
    </row>
    <row r="136" spans="1:9" ht="25" thickTop="1" thickBot="1" x14ac:dyDescent="0.4">
      <c r="A136" s="143" t="s">
        <v>158</v>
      </c>
      <c r="B136" s="165">
        <v>71.599999999999994</v>
      </c>
      <c r="C136" s="38" t="s">
        <v>159</v>
      </c>
      <c r="D136" s="153">
        <v>176</v>
      </c>
      <c r="E136" s="77">
        <f>SUM(B136)*D136</f>
        <v>12601.599999999999</v>
      </c>
      <c r="F136" s="166">
        <v>3</v>
      </c>
      <c r="G136" s="80">
        <f>SUM(E136*F136)</f>
        <v>37804.799999999996</v>
      </c>
      <c r="H136" s="79"/>
      <c r="I136" s="74"/>
    </row>
    <row r="137" spans="1:9" ht="16.5" thickTop="1" thickBot="1" x14ac:dyDescent="0.4">
      <c r="A137" s="81" t="s">
        <v>160</v>
      </c>
      <c r="B137" s="39"/>
      <c r="C137" s="39"/>
      <c r="D137" s="39"/>
      <c r="E137" s="39"/>
      <c r="F137" s="82"/>
      <c r="G137" s="83">
        <f>SUM(G136:G136)</f>
        <v>37804.799999999996</v>
      </c>
      <c r="H137" s="79"/>
      <c r="I137" s="74"/>
    </row>
    <row r="138" spans="1:9" ht="16" thickBot="1" x14ac:dyDescent="0.4">
      <c r="A138" s="224"/>
      <c r="B138" s="225"/>
      <c r="C138" s="225"/>
      <c r="D138" s="225"/>
      <c r="E138" s="225"/>
      <c r="F138" s="225"/>
      <c r="G138" s="225"/>
      <c r="H138" s="225"/>
      <c r="I138" s="226"/>
    </row>
    <row r="139" spans="1:9" ht="16" thickBot="1" x14ac:dyDescent="0.4">
      <c r="A139" s="69" t="s">
        <v>161</v>
      </c>
      <c r="B139" s="70" t="s">
        <v>50</v>
      </c>
      <c r="C139" s="70" t="s">
        <v>51</v>
      </c>
      <c r="D139" s="70" t="s">
        <v>52</v>
      </c>
      <c r="E139" s="71" t="s">
        <v>53</v>
      </c>
      <c r="F139" s="71" t="s">
        <v>156</v>
      </c>
      <c r="G139" s="72" t="s">
        <v>53</v>
      </c>
      <c r="H139" s="79"/>
      <c r="I139" s="74"/>
    </row>
    <row r="140" spans="1:9" ht="16.5" thickTop="1" thickBot="1" x14ac:dyDescent="0.4">
      <c r="A140" s="75" t="s">
        <v>157</v>
      </c>
      <c r="B140" s="113"/>
      <c r="C140" s="76"/>
      <c r="D140" s="76"/>
      <c r="E140" s="77"/>
      <c r="F140" s="77"/>
      <c r="G140" s="78"/>
      <c r="H140" s="79"/>
      <c r="I140" s="74"/>
    </row>
    <row r="141" spans="1:9" ht="25" thickTop="1" thickBot="1" x14ac:dyDescent="0.4">
      <c r="A141" s="143" t="s">
        <v>162</v>
      </c>
      <c r="B141" s="165">
        <v>71.599999999999994</v>
      </c>
      <c r="C141" s="38" t="s">
        <v>159</v>
      </c>
      <c r="D141" s="153">
        <v>176</v>
      </c>
      <c r="E141" s="77">
        <f>SUM(B141)*D141</f>
        <v>12601.599999999999</v>
      </c>
      <c r="F141" s="166">
        <v>5</v>
      </c>
      <c r="G141" s="80">
        <f>SUM(E141*F141)</f>
        <v>63007.999999999993</v>
      </c>
      <c r="H141" s="79"/>
      <c r="I141" s="74"/>
    </row>
    <row r="142" spans="1:9" ht="16.5" thickTop="1" thickBot="1" x14ac:dyDescent="0.4">
      <c r="A142" s="81" t="s">
        <v>163</v>
      </c>
      <c r="B142" s="39"/>
      <c r="C142" s="39"/>
      <c r="D142" s="39"/>
      <c r="E142" s="39"/>
      <c r="F142" s="82"/>
      <c r="G142" s="83">
        <f>SUM(G141:G141)</f>
        <v>63007.999999999993</v>
      </c>
      <c r="H142" s="79"/>
      <c r="I142" s="74"/>
    </row>
    <row r="143" spans="1:9" ht="16" thickBot="1" x14ac:dyDescent="0.4">
      <c r="A143" s="227"/>
      <c r="B143" s="228"/>
      <c r="C143" s="228"/>
      <c r="D143" s="228"/>
      <c r="E143" s="228"/>
      <c r="F143" s="228"/>
      <c r="G143" s="228"/>
      <c r="H143" s="228"/>
      <c r="I143" s="229"/>
    </row>
    <row r="144" spans="1:9" ht="16" thickBot="1" x14ac:dyDescent="0.4">
      <c r="A144" s="69" t="s">
        <v>164</v>
      </c>
      <c r="B144" s="70" t="s">
        <v>50</v>
      </c>
      <c r="C144" s="70" t="s">
        <v>51</v>
      </c>
      <c r="D144" s="70" t="s">
        <v>52</v>
      </c>
      <c r="E144" s="71" t="s">
        <v>53</v>
      </c>
      <c r="F144" s="71" t="s">
        <v>156</v>
      </c>
      <c r="G144" s="72" t="s">
        <v>53</v>
      </c>
      <c r="H144" s="79"/>
      <c r="I144" s="74"/>
    </row>
    <row r="145" spans="1:9" ht="16.5" thickTop="1" thickBot="1" x14ac:dyDescent="0.4">
      <c r="A145" s="75" t="s">
        <v>157</v>
      </c>
      <c r="B145" s="113"/>
      <c r="C145" s="76"/>
      <c r="D145" s="76"/>
      <c r="E145" s="77"/>
      <c r="F145" s="77"/>
      <c r="G145" s="78"/>
      <c r="H145" s="79"/>
      <c r="I145" s="74"/>
    </row>
    <row r="146" spans="1:9" ht="25" thickTop="1" thickBot="1" x14ac:dyDescent="0.4">
      <c r="A146" s="143" t="s">
        <v>162</v>
      </c>
      <c r="B146" s="165">
        <v>85.2</v>
      </c>
      <c r="C146" s="38" t="s">
        <v>159</v>
      </c>
      <c r="D146" s="153">
        <v>176</v>
      </c>
      <c r="E146" s="77">
        <f>SUM(B146)*D146</f>
        <v>14995.2</v>
      </c>
      <c r="F146" s="166">
        <v>10</v>
      </c>
      <c r="G146" s="80">
        <f>SUM(E146*F146)</f>
        <v>149952</v>
      </c>
      <c r="H146" s="79"/>
      <c r="I146" s="74"/>
    </row>
    <row r="147" spans="1:9" ht="16.5" thickTop="1" thickBot="1" x14ac:dyDescent="0.4">
      <c r="A147" s="81" t="s">
        <v>165</v>
      </c>
      <c r="B147" s="115"/>
      <c r="C147" s="115"/>
      <c r="D147" s="115"/>
      <c r="E147" s="115"/>
      <c r="F147" s="116"/>
      <c r="G147" s="117">
        <f>SUM(G146:G146)</f>
        <v>149952</v>
      </c>
      <c r="H147" s="84"/>
      <c r="I147" s="74"/>
    </row>
    <row r="148" spans="1:9" ht="16" thickBot="1" x14ac:dyDescent="0.4">
      <c r="A148" s="230"/>
      <c r="B148" s="231"/>
      <c r="C148" s="231"/>
      <c r="D148" s="231"/>
      <c r="E148" s="231"/>
      <c r="F148" s="231"/>
      <c r="G148" s="231"/>
      <c r="H148" s="232"/>
      <c r="I148" s="233"/>
    </row>
    <row r="149" spans="1:9" ht="16" thickBot="1" x14ac:dyDescent="0.4">
      <c r="A149" s="69" t="s">
        <v>166</v>
      </c>
      <c r="B149" s="70" t="s">
        <v>50</v>
      </c>
      <c r="C149" s="70" t="s">
        <v>51</v>
      </c>
      <c r="D149" s="70" t="s">
        <v>52</v>
      </c>
      <c r="E149" s="71" t="s">
        <v>53</v>
      </c>
      <c r="F149" s="71" t="s">
        <v>156</v>
      </c>
      <c r="G149" s="72" t="s">
        <v>53</v>
      </c>
      <c r="H149" s="73"/>
      <c r="I149" s="74"/>
    </row>
    <row r="150" spans="1:9" ht="16.5" thickTop="1" thickBot="1" x14ac:dyDescent="0.4">
      <c r="A150" s="75" t="s">
        <v>157</v>
      </c>
      <c r="B150" s="113"/>
      <c r="C150" s="76"/>
      <c r="D150" s="76"/>
      <c r="E150" s="77"/>
      <c r="F150" s="77"/>
      <c r="G150" s="78"/>
      <c r="H150" s="79"/>
      <c r="I150" s="74"/>
    </row>
    <row r="151" spans="1:9" ht="25" thickTop="1" thickBot="1" x14ac:dyDescent="0.4">
      <c r="A151" s="143" t="s">
        <v>162</v>
      </c>
      <c r="B151" s="165">
        <v>86.1</v>
      </c>
      <c r="C151" s="38" t="s">
        <v>159</v>
      </c>
      <c r="D151" s="153">
        <v>176</v>
      </c>
      <c r="E151" s="77">
        <f>SUM(B151)*D151</f>
        <v>15153.599999999999</v>
      </c>
      <c r="F151" s="166">
        <v>3</v>
      </c>
      <c r="G151" s="80">
        <f>SUM(E151*F151)</f>
        <v>45460.799999999996</v>
      </c>
      <c r="H151" s="79"/>
      <c r="I151" s="74"/>
    </row>
    <row r="152" spans="1:9" ht="16.5" thickTop="1" thickBot="1" x14ac:dyDescent="0.4">
      <c r="A152" s="81" t="s">
        <v>165</v>
      </c>
      <c r="B152" s="39"/>
      <c r="C152" s="39"/>
      <c r="D152" s="39"/>
      <c r="E152" s="39"/>
      <c r="F152" s="82"/>
      <c r="G152" s="83">
        <f>SUM(G151:G151)</f>
        <v>45460.799999999996</v>
      </c>
      <c r="H152" s="84"/>
      <c r="I152" s="74"/>
    </row>
    <row r="153" spans="1:9" ht="16" thickBot="1" x14ac:dyDescent="0.4">
      <c r="A153" s="224"/>
      <c r="B153" s="225"/>
      <c r="C153" s="225"/>
      <c r="D153" s="225"/>
      <c r="E153" s="225"/>
      <c r="F153" s="225"/>
      <c r="G153" s="225"/>
      <c r="H153" s="225"/>
      <c r="I153" s="226"/>
    </row>
    <row r="154" spans="1:9" ht="16" thickBot="1" x14ac:dyDescent="0.4">
      <c r="A154" s="69" t="s">
        <v>167</v>
      </c>
      <c r="B154" s="70" t="s">
        <v>50</v>
      </c>
      <c r="C154" s="70" t="s">
        <v>51</v>
      </c>
      <c r="D154" s="70" t="s">
        <v>52</v>
      </c>
      <c r="E154" s="71" t="s">
        <v>53</v>
      </c>
      <c r="F154" s="71" t="s">
        <v>156</v>
      </c>
      <c r="G154" s="72" t="s">
        <v>53</v>
      </c>
      <c r="H154" s="79"/>
      <c r="I154" s="74"/>
    </row>
    <row r="155" spans="1:9" ht="16.5" thickTop="1" thickBot="1" x14ac:dyDescent="0.4">
      <c r="A155" s="75" t="s">
        <v>157</v>
      </c>
      <c r="B155" s="113"/>
      <c r="C155" s="76"/>
      <c r="D155" s="76"/>
      <c r="E155" s="77"/>
      <c r="F155" s="77"/>
      <c r="G155" s="78"/>
      <c r="H155" s="79"/>
      <c r="I155" s="74"/>
    </row>
    <row r="156" spans="1:9" ht="25" thickTop="1" thickBot="1" x14ac:dyDescent="0.4">
      <c r="A156" s="143" t="s">
        <v>162</v>
      </c>
      <c r="B156" s="165">
        <v>94.2</v>
      </c>
      <c r="C156" s="38" t="s">
        <v>159</v>
      </c>
      <c r="D156" s="153">
        <v>176</v>
      </c>
      <c r="E156" s="77">
        <f>SUM(B156)*D156</f>
        <v>16579.2</v>
      </c>
      <c r="F156" s="166">
        <v>6</v>
      </c>
      <c r="G156" s="80">
        <f>SUM(E156*F156)</f>
        <v>99475.200000000012</v>
      </c>
      <c r="H156" s="79"/>
      <c r="I156" s="74"/>
    </row>
    <row r="157" spans="1:9" ht="16.5" thickTop="1" thickBot="1" x14ac:dyDescent="0.4">
      <c r="A157" s="81" t="s">
        <v>168</v>
      </c>
      <c r="B157" s="39"/>
      <c r="C157" s="39"/>
      <c r="D157" s="39"/>
      <c r="E157" s="39"/>
      <c r="F157" s="82"/>
      <c r="G157" s="83">
        <f>SUM(G156:G156)</f>
        <v>99475.200000000012</v>
      </c>
      <c r="H157" s="79"/>
      <c r="I157" s="74"/>
    </row>
    <row r="158" spans="1:9" ht="16" thickBot="1" x14ac:dyDescent="0.4">
      <c r="A158" s="216"/>
      <c r="B158" s="216"/>
      <c r="C158" s="216"/>
      <c r="D158" s="216"/>
      <c r="E158" s="216"/>
      <c r="F158" s="216"/>
      <c r="G158" s="216"/>
      <c r="H158" s="216"/>
      <c r="I158" s="216"/>
    </row>
    <row r="159" spans="1:9" ht="16" thickBot="1" x14ac:dyDescent="0.4">
      <c r="A159" s="101" t="s">
        <v>169</v>
      </c>
      <c r="B159" s="70" t="s">
        <v>50</v>
      </c>
      <c r="C159" s="70" t="s">
        <v>51</v>
      </c>
      <c r="D159" s="70" t="s">
        <v>52</v>
      </c>
      <c r="E159" s="102" t="s">
        <v>53</v>
      </c>
      <c r="F159" s="71"/>
      <c r="G159" s="72"/>
      <c r="H159" s="132"/>
      <c r="I159" s="133"/>
    </row>
    <row r="160" spans="1:9" ht="16.5" thickTop="1" thickBot="1" x14ac:dyDescent="0.4">
      <c r="A160" s="103" t="s">
        <v>170</v>
      </c>
      <c r="B160" s="38"/>
      <c r="C160" s="38"/>
      <c r="D160" s="114"/>
      <c r="E160" s="99"/>
      <c r="F160" s="97"/>
      <c r="G160" s="98"/>
      <c r="H160" s="64"/>
      <c r="I160" s="99"/>
    </row>
    <row r="161" spans="1:9" ht="16" thickTop="1" x14ac:dyDescent="0.35">
      <c r="A161" s="105" t="s">
        <v>171</v>
      </c>
      <c r="B161" s="38">
        <v>7942</v>
      </c>
      <c r="C161" s="38" t="s">
        <v>172</v>
      </c>
      <c r="D161" s="153">
        <v>15</v>
      </c>
      <c r="E161" s="77">
        <f>SUM(B161)*D161</f>
        <v>119130</v>
      </c>
      <c r="F161" s="77"/>
      <c r="G161" s="100"/>
      <c r="H161" s="64"/>
      <c r="I161" s="99"/>
    </row>
    <row r="162" spans="1:9" ht="16" thickBot="1" x14ac:dyDescent="0.4">
      <c r="A162" s="106" t="s">
        <v>173</v>
      </c>
      <c r="B162" s="38">
        <v>7942</v>
      </c>
      <c r="C162" s="38" t="s">
        <v>172</v>
      </c>
      <c r="D162" s="153">
        <v>1</v>
      </c>
      <c r="E162" s="77">
        <f t="shared" ref="E162" si="3">SUM(B162)*D162</f>
        <v>7942</v>
      </c>
      <c r="F162" s="77"/>
      <c r="G162" s="100"/>
      <c r="H162" s="64"/>
      <c r="I162" s="99"/>
    </row>
    <row r="163" spans="1:9" ht="16.5" thickTop="1" thickBot="1" x14ac:dyDescent="0.4">
      <c r="A163" s="103" t="s">
        <v>174</v>
      </c>
      <c r="B163" s="38"/>
      <c r="C163" s="38"/>
      <c r="D163" s="114"/>
      <c r="E163" s="77"/>
      <c r="F163" s="77"/>
      <c r="G163" s="100"/>
      <c r="H163" s="64"/>
      <c r="I163" s="99"/>
    </row>
    <row r="164" spans="1:9" ht="16" thickTop="1" x14ac:dyDescent="0.35">
      <c r="A164" s="105" t="s">
        <v>175</v>
      </c>
      <c r="B164" s="38">
        <v>814</v>
      </c>
      <c r="C164" s="38" t="s">
        <v>172</v>
      </c>
      <c r="D164" s="153">
        <v>175</v>
      </c>
      <c r="E164" s="77">
        <f t="shared" ref="E164:E168" si="4">SUM(B164)*D164</f>
        <v>142450</v>
      </c>
      <c r="F164" s="77"/>
      <c r="G164" s="100"/>
      <c r="H164" s="64"/>
      <c r="I164" s="99"/>
    </row>
    <row r="165" spans="1:9" x14ac:dyDescent="0.35">
      <c r="A165" s="89" t="s">
        <v>176</v>
      </c>
      <c r="B165" s="38">
        <v>592</v>
      </c>
      <c r="C165" s="38" t="s">
        <v>172</v>
      </c>
      <c r="D165" s="153">
        <v>175</v>
      </c>
      <c r="E165" s="77">
        <f t="shared" si="4"/>
        <v>103600</v>
      </c>
      <c r="F165" s="77"/>
      <c r="G165" s="100"/>
      <c r="H165" s="64"/>
      <c r="I165" s="99"/>
    </row>
    <row r="166" spans="1:9" x14ac:dyDescent="0.35">
      <c r="A166" s="89" t="s">
        <v>177</v>
      </c>
      <c r="B166" s="164" t="s">
        <v>178</v>
      </c>
      <c r="C166" s="38" t="s">
        <v>172</v>
      </c>
      <c r="D166" s="153">
        <v>150</v>
      </c>
      <c r="E166" s="77">
        <f t="shared" si="4"/>
        <v>0</v>
      </c>
      <c r="F166" s="77"/>
      <c r="G166" s="100"/>
      <c r="H166" s="64"/>
      <c r="I166" s="99"/>
    </row>
    <row r="167" spans="1:9" x14ac:dyDescent="0.35">
      <c r="A167" s="89" t="s">
        <v>179</v>
      </c>
      <c r="B167" s="38">
        <v>900</v>
      </c>
      <c r="C167" s="38" t="s">
        <v>172</v>
      </c>
      <c r="D167" s="153">
        <v>150</v>
      </c>
      <c r="E167" s="77">
        <f t="shared" si="4"/>
        <v>135000</v>
      </c>
      <c r="F167" s="77"/>
      <c r="G167" s="100"/>
      <c r="H167" s="64"/>
      <c r="I167" s="99"/>
    </row>
    <row r="168" spans="1:9" ht="16" thickBot="1" x14ac:dyDescent="0.4">
      <c r="A168" s="106" t="s">
        <v>180</v>
      </c>
      <c r="B168" s="38">
        <v>1225</v>
      </c>
      <c r="C168" s="38" t="s">
        <v>172</v>
      </c>
      <c r="D168" s="153">
        <v>75</v>
      </c>
      <c r="E168" s="77">
        <f t="shared" si="4"/>
        <v>91875</v>
      </c>
      <c r="F168" s="77"/>
      <c r="G168" s="100"/>
      <c r="H168" s="64"/>
      <c r="I168" s="99"/>
    </row>
    <row r="169" spans="1:9" ht="16.5" thickTop="1" thickBot="1" x14ac:dyDescent="0.4">
      <c r="A169" s="103" t="s">
        <v>181</v>
      </c>
      <c r="B169" s="38"/>
      <c r="C169" s="38"/>
      <c r="D169" s="114"/>
      <c r="E169" s="77"/>
      <c r="F169" s="77"/>
      <c r="G169" s="100"/>
      <c r="H169" s="64"/>
      <c r="I169" s="99"/>
    </row>
    <row r="170" spans="1:9" ht="16" thickTop="1" x14ac:dyDescent="0.35">
      <c r="A170" s="105" t="s">
        <v>182</v>
      </c>
      <c r="B170" s="38">
        <v>2639</v>
      </c>
      <c r="C170" s="38" t="s">
        <v>172</v>
      </c>
      <c r="D170" s="153">
        <v>16.5</v>
      </c>
      <c r="E170" s="77">
        <f t="shared" ref="E170:E175" si="5">SUM(B170)*D170</f>
        <v>43543.5</v>
      </c>
      <c r="F170" s="77"/>
      <c r="G170" s="100"/>
      <c r="H170" s="64"/>
      <c r="I170" s="99"/>
    </row>
    <row r="171" spans="1:9" x14ac:dyDescent="0.35">
      <c r="A171" s="89" t="s">
        <v>183</v>
      </c>
      <c r="B171" s="38">
        <v>660</v>
      </c>
      <c r="C171" s="38" t="s">
        <v>172</v>
      </c>
      <c r="D171" s="114">
        <v>40</v>
      </c>
      <c r="E171" s="77">
        <f t="shared" si="5"/>
        <v>26400</v>
      </c>
      <c r="F171" s="64" t="s">
        <v>184</v>
      </c>
      <c r="G171" s="100"/>
      <c r="H171" s="64"/>
      <c r="I171" s="99"/>
    </row>
    <row r="172" spans="1:9" x14ac:dyDescent="0.35">
      <c r="A172" s="89" t="s">
        <v>185</v>
      </c>
      <c r="B172" s="38">
        <v>67</v>
      </c>
      <c r="C172" s="40" t="s">
        <v>121</v>
      </c>
      <c r="D172" s="114">
        <v>300</v>
      </c>
      <c r="E172" s="77">
        <f t="shared" si="5"/>
        <v>20100</v>
      </c>
      <c r="F172" s="64" t="s">
        <v>184</v>
      </c>
      <c r="G172" s="100"/>
      <c r="H172" s="64"/>
      <c r="I172" s="99"/>
    </row>
    <row r="173" spans="1:9" x14ac:dyDescent="0.35">
      <c r="A173" s="144" t="s">
        <v>186</v>
      </c>
      <c r="B173" s="40">
        <v>29</v>
      </c>
      <c r="C173" s="40" t="s">
        <v>121</v>
      </c>
      <c r="D173" s="154">
        <v>150</v>
      </c>
      <c r="E173" s="77">
        <f t="shared" si="5"/>
        <v>4350</v>
      </c>
      <c r="F173" s="77"/>
      <c r="G173" s="100"/>
      <c r="H173" s="64"/>
      <c r="I173" s="99"/>
    </row>
    <row r="174" spans="1:9" x14ac:dyDescent="0.35">
      <c r="A174" s="89" t="s">
        <v>187</v>
      </c>
      <c r="B174" s="38">
        <v>507</v>
      </c>
      <c r="C174" s="38" t="s">
        <v>188</v>
      </c>
      <c r="D174" s="153">
        <v>80</v>
      </c>
      <c r="E174" s="77">
        <f t="shared" si="5"/>
        <v>40560</v>
      </c>
      <c r="F174" s="77"/>
      <c r="G174" s="100"/>
      <c r="H174" s="64"/>
      <c r="I174" s="99"/>
    </row>
    <row r="175" spans="1:9" ht="16" thickBot="1" x14ac:dyDescent="0.4">
      <c r="A175" s="106" t="s">
        <v>189</v>
      </c>
      <c r="B175" s="38">
        <v>401</v>
      </c>
      <c r="C175" s="38" t="s">
        <v>188</v>
      </c>
      <c r="D175" s="153">
        <v>100</v>
      </c>
      <c r="E175" s="77">
        <f t="shared" si="5"/>
        <v>40100</v>
      </c>
      <c r="F175" s="77"/>
      <c r="G175" s="100"/>
      <c r="H175" s="64"/>
      <c r="I175" s="99"/>
    </row>
    <row r="176" spans="1:9" ht="16.5" thickTop="1" thickBot="1" x14ac:dyDescent="0.4">
      <c r="A176" s="103" t="s">
        <v>190</v>
      </c>
      <c r="B176" s="38"/>
      <c r="C176" s="38"/>
      <c r="D176" s="114"/>
      <c r="E176" s="77"/>
      <c r="F176" s="77"/>
      <c r="G176" s="100"/>
      <c r="H176" s="64"/>
      <c r="I176" s="99"/>
    </row>
    <row r="177" spans="1:9" ht="16" thickTop="1" x14ac:dyDescent="0.35">
      <c r="A177" s="105" t="s">
        <v>191</v>
      </c>
      <c r="B177" s="38">
        <v>1</v>
      </c>
      <c r="C177" s="38" t="s">
        <v>85</v>
      </c>
      <c r="D177" s="114">
        <v>81000</v>
      </c>
      <c r="E177" s="77">
        <f t="shared" ref="E177:E179" si="6">SUM(B177)*D177</f>
        <v>81000</v>
      </c>
      <c r="F177" s="64" t="s">
        <v>184</v>
      </c>
      <c r="G177" s="100"/>
      <c r="H177" s="64"/>
      <c r="I177" s="99"/>
    </row>
    <row r="178" spans="1:9" x14ac:dyDescent="0.35">
      <c r="A178" s="89" t="s">
        <v>192</v>
      </c>
      <c r="B178" s="38">
        <v>27</v>
      </c>
      <c r="C178" s="38" t="s">
        <v>85</v>
      </c>
      <c r="D178" s="153">
        <v>3500</v>
      </c>
      <c r="E178" s="77">
        <f t="shared" si="6"/>
        <v>94500</v>
      </c>
      <c r="F178" s="77"/>
      <c r="G178" s="100"/>
      <c r="H178" s="64"/>
      <c r="I178" s="99"/>
    </row>
    <row r="179" spans="1:9" ht="16" thickBot="1" x14ac:dyDescent="0.4">
      <c r="A179" s="106" t="s">
        <v>193</v>
      </c>
      <c r="B179" s="38">
        <v>1</v>
      </c>
      <c r="C179" s="38" t="s">
        <v>85</v>
      </c>
      <c r="D179" s="114">
        <v>6000</v>
      </c>
      <c r="E179" s="77">
        <f t="shared" si="6"/>
        <v>6000</v>
      </c>
      <c r="F179" s="64" t="s">
        <v>184</v>
      </c>
      <c r="G179" s="100"/>
      <c r="H179" s="64"/>
      <c r="I179" s="99"/>
    </row>
    <row r="180" spans="1:9" ht="16.5" thickTop="1" thickBot="1" x14ac:dyDescent="0.4">
      <c r="A180" s="103" t="s">
        <v>194</v>
      </c>
      <c r="B180" s="38"/>
      <c r="C180" s="38"/>
      <c r="D180" s="114"/>
      <c r="E180" s="77"/>
      <c r="F180" s="77"/>
      <c r="G180" s="100"/>
      <c r="H180" s="64"/>
      <c r="I180" s="99"/>
    </row>
    <row r="181" spans="1:9" ht="16" thickTop="1" x14ac:dyDescent="0.35">
      <c r="A181" s="105" t="s">
        <v>195</v>
      </c>
      <c r="B181" s="38">
        <v>1</v>
      </c>
      <c r="C181" s="38" t="s">
        <v>85</v>
      </c>
      <c r="D181" s="114">
        <v>23000</v>
      </c>
      <c r="E181" s="77">
        <f t="shared" ref="E181:E185" si="7">SUM(B181)*D181</f>
        <v>23000</v>
      </c>
      <c r="F181" s="64" t="s">
        <v>184</v>
      </c>
      <c r="G181" s="100"/>
      <c r="H181" s="64"/>
      <c r="I181" s="99"/>
    </row>
    <row r="182" spans="1:9" x14ac:dyDescent="0.35">
      <c r="A182" s="89" t="s">
        <v>196</v>
      </c>
      <c r="B182" s="38">
        <v>1</v>
      </c>
      <c r="C182" s="38" t="s">
        <v>85</v>
      </c>
      <c r="D182" s="114">
        <v>17250</v>
      </c>
      <c r="E182" s="77">
        <f t="shared" si="7"/>
        <v>17250</v>
      </c>
      <c r="F182" s="64" t="s">
        <v>184</v>
      </c>
      <c r="G182" s="100"/>
      <c r="H182" s="64"/>
      <c r="I182" s="99"/>
    </row>
    <row r="183" spans="1:9" x14ac:dyDescent="0.35">
      <c r="A183" s="89" t="s">
        <v>197</v>
      </c>
      <c r="B183" s="38">
        <v>1</v>
      </c>
      <c r="C183" s="38" t="s">
        <v>85</v>
      </c>
      <c r="D183" s="114">
        <v>23000</v>
      </c>
      <c r="E183" s="77">
        <f t="shared" si="7"/>
        <v>23000</v>
      </c>
      <c r="F183" s="64" t="s">
        <v>184</v>
      </c>
      <c r="G183" s="100"/>
      <c r="H183" s="64"/>
      <c r="I183" s="99"/>
    </row>
    <row r="184" spans="1:9" x14ac:dyDescent="0.35">
      <c r="A184" s="120" t="s">
        <v>198</v>
      </c>
      <c r="B184" s="38">
        <v>1</v>
      </c>
      <c r="C184" s="38" t="s">
        <v>199</v>
      </c>
      <c r="D184" s="114">
        <v>8250</v>
      </c>
      <c r="E184" s="77">
        <f t="shared" si="7"/>
        <v>8250</v>
      </c>
      <c r="F184" s="64" t="s">
        <v>184</v>
      </c>
      <c r="G184" s="100"/>
      <c r="H184" s="64"/>
      <c r="I184" s="99"/>
    </row>
    <row r="185" spans="1:9" x14ac:dyDescent="0.35">
      <c r="A185" s="89" t="s">
        <v>200</v>
      </c>
      <c r="B185" s="38">
        <v>1</v>
      </c>
      <c r="C185" s="38" t="s">
        <v>85</v>
      </c>
      <c r="D185" s="114">
        <v>11500</v>
      </c>
      <c r="E185" s="77">
        <f t="shared" si="7"/>
        <v>11500</v>
      </c>
      <c r="F185" s="64" t="s">
        <v>184</v>
      </c>
      <c r="G185" s="100"/>
      <c r="H185" s="64"/>
      <c r="I185" s="99"/>
    </row>
    <row r="186" spans="1:9" ht="18" customHeight="1" thickBot="1" x14ac:dyDescent="0.4">
      <c r="A186" s="89" t="s">
        <v>201</v>
      </c>
      <c r="B186" s="38">
        <v>1</v>
      </c>
      <c r="C186" s="38" t="s">
        <v>85</v>
      </c>
      <c r="D186" s="114">
        <v>6000</v>
      </c>
      <c r="E186" s="77">
        <f>SUM(B186)*D186</f>
        <v>6000</v>
      </c>
      <c r="F186" s="128" t="s">
        <v>184</v>
      </c>
      <c r="G186" s="107"/>
      <c r="H186" s="108"/>
      <c r="I186" s="104"/>
    </row>
    <row r="187" spans="1:9" ht="18" customHeight="1" thickBot="1" x14ac:dyDescent="0.4">
      <c r="A187" s="81" t="s">
        <v>202</v>
      </c>
      <c r="B187" s="39"/>
      <c r="C187" s="39"/>
      <c r="D187" s="39"/>
      <c r="E187" s="39"/>
      <c r="F187" s="82"/>
      <c r="G187" s="83">
        <f>SUM(E161:E186)</f>
        <v>1045550.5</v>
      </c>
      <c r="I187" s="104"/>
    </row>
    <row r="188" spans="1:9" ht="16" thickBot="1" x14ac:dyDescent="0.4">
      <c r="A188" s="217"/>
      <c r="B188" s="217"/>
      <c r="C188" s="217"/>
      <c r="D188" s="217"/>
      <c r="E188" s="217"/>
      <c r="F188" s="217"/>
      <c r="G188" s="217"/>
      <c r="H188" s="217"/>
      <c r="I188" s="218"/>
    </row>
    <row r="189" spans="1:9" ht="16" thickBot="1" x14ac:dyDescent="0.4">
      <c r="A189" s="219" t="s">
        <v>203</v>
      </c>
      <c r="B189" s="219"/>
      <c r="C189" s="219"/>
      <c r="D189" s="219"/>
      <c r="E189" s="220"/>
      <c r="F189" s="110"/>
      <c r="G189" s="92" t="s">
        <v>204</v>
      </c>
      <c r="H189" s="27"/>
      <c r="I189" s="118"/>
    </row>
    <row r="190" spans="1:9" x14ac:dyDescent="0.35">
      <c r="A190" s="95"/>
      <c r="B190" s="94"/>
      <c r="C190" s="93"/>
      <c r="D190" s="93"/>
      <c r="E190" s="93"/>
      <c r="F190" s="111"/>
      <c r="G190" s="78"/>
      <c r="H190" s="27"/>
      <c r="I190" s="118"/>
    </row>
    <row r="191" spans="1:9" x14ac:dyDescent="0.35">
      <c r="A191" s="96" t="s">
        <v>49</v>
      </c>
      <c r="B191" s="85"/>
      <c r="C191" s="86"/>
      <c r="D191" s="86"/>
      <c r="E191" s="86"/>
      <c r="F191" s="112"/>
      <c r="G191" s="109">
        <f>SUM(E124)</f>
        <v>487290</v>
      </c>
      <c r="H191" s="27"/>
      <c r="I191" s="118"/>
    </row>
    <row r="192" spans="1:9" x14ac:dyDescent="0.35">
      <c r="A192" s="96" t="s">
        <v>205</v>
      </c>
      <c r="B192" s="85"/>
      <c r="C192" s="86"/>
      <c r="D192" s="86"/>
      <c r="E192" s="86"/>
      <c r="F192" s="112"/>
      <c r="G192" s="90">
        <f>SUM(G136,G141,G146,G151,G156)</f>
        <v>395700.8</v>
      </c>
      <c r="H192" s="27"/>
      <c r="I192" s="118"/>
    </row>
    <row r="193" spans="1:9" x14ac:dyDescent="0.35">
      <c r="A193" s="96" t="s">
        <v>206</v>
      </c>
      <c r="B193" s="85"/>
      <c r="C193" s="86"/>
      <c r="D193" s="86"/>
      <c r="E193" s="86"/>
      <c r="F193" s="112"/>
      <c r="G193" s="90">
        <f>SUM(G187)</f>
        <v>1045550.5</v>
      </c>
      <c r="H193" s="27"/>
      <c r="I193" s="118"/>
    </row>
    <row r="194" spans="1:9" x14ac:dyDescent="0.35">
      <c r="A194" s="96" t="s">
        <v>207</v>
      </c>
      <c r="B194" s="85"/>
      <c r="C194" s="86"/>
      <c r="D194" s="86"/>
      <c r="E194" s="86"/>
      <c r="F194" s="112"/>
      <c r="G194" s="90">
        <f>SUM(E12)*95000</f>
        <v>2565000</v>
      </c>
      <c r="H194" s="27"/>
      <c r="I194" s="118"/>
    </row>
    <row r="195" spans="1:9" x14ac:dyDescent="0.35">
      <c r="A195" s="96" t="s">
        <v>208</v>
      </c>
      <c r="B195" s="18"/>
      <c r="C195" s="86"/>
      <c r="D195" s="86"/>
      <c r="E195" s="86"/>
      <c r="F195" s="112"/>
      <c r="G195" s="90">
        <f>SUM(G191:G194)*3%</f>
        <v>134806.239</v>
      </c>
      <c r="H195" s="27"/>
      <c r="I195" s="118"/>
    </row>
    <row r="196" spans="1:9" x14ac:dyDescent="0.35">
      <c r="A196" s="96" t="s">
        <v>209</v>
      </c>
      <c r="B196" s="85"/>
      <c r="C196" s="86"/>
      <c r="D196" s="86"/>
      <c r="E196" s="86"/>
      <c r="F196" s="112"/>
      <c r="G196" s="90">
        <f>SUM(G191:G195)*E130</f>
        <v>462834.75390000001</v>
      </c>
      <c r="H196" s="27"/>
      <c r="I196" s="118"/>
    </row>
    <row r="197" spans="1:9" ht="16" thickBot="1" x14ac:dyDescent="0.4">
      <c r="A197" s="96"/>
      <c r="B197" s="85"/>
      <c r="C197" s="86"/>
      <c r="D197" s="86"/>
      <c r="E197" s="86"/>
      <c r="F197" s="112"/>
      <c r="G197" s="91"/>
      <c r="H197" s="27"/>
      <c r="I197" s="118"/>
    </row>
    <row r="198" spans="1:9" ht="36" customHeight="1" thickBot="1" x14ac:dyDescent="0.4">
      <c r="A198" s="221" t="s">
        <v>210</v>
      </c>
      <c r="B198" s="222"/>
      <c r="C198" s="222"/>
      <c r="D198" s="222"/>
      <c r="E198" s="222"/>
      <c r="F198" s="223"/>
      <c r="G198" s="134">
        <f>SUM(G191:G197)</f>
        <v>5091182.2928999998</v>
      </c>
      <c r="H198" s="138"/>
      <c r="I198" s="119"/>
    </row>
    <row r="199" spans="1:9" x14ac:dyDescent="0.35">
      <c r="A199" s="24"/>
      <c r="C199" s="25"/>
      <c r="D199" s="25"/>
      <c r="E199" s="25"/>
      <c r="F199" s="26"/>
      <c r="G199" s="27"/>
      <c r="H199" s="27"/>
      <c r="I199" s="25"/>
    </row>
  </sheetData>
  <sheetProtection algorithmName="SHA-512" hashValue="EEXbkGxKqQA233MeCS1fdxwfHMwXIu0PnFC+ra9fnCaa+dIKnhQhdTynVmluF5ECUWagb0FB0y7b6TDiBE5xrA==" saltValue="c7O6ll1QF77QYtLI/3cHBA==" spinCount="100000" sheet="1" objects="1" scenarios="1"/>
  <mergeCells count="116">
    <mergeCell ref="A158:I158"/>
    <mergeCell ref="A188:I188"/>
    <mergeCell ref="A189:E189"/>
    <mergeCell ref="A198:F198"/>
    <mergeCell ref="B7:H7"/>
    <mergeCell ref="B4:H4"/>
    <mergeCell ref="A138:I138"/>
    <mergeCell ref="A143:I143"/>
    <mergeCell ref="A148:I148"/>
    <mergeCell ref="A153:I153"/>
    <mergeCell ref="F124:I124"/>
    <mergeCell ref="F125:I125"/>
    <mergeCell ref="F127:I127"/>
    <mergeCell ref="F130:I130"/>
    <mergeCell ref="A133:I133"/>
    <mergeCell ref="F118:I118"/>
    <mergeCell ref="F119:I119"/>
    <mergeCell ref="F120:I120"/>
    <mergeCell ref="F121:I121"/>
    <mergeCell ref="F122:I122"/>
    <mergeCell ref="F123:I123"/>
    <mergeCell ref="F112:I112"/>
    <mergeCell ref="F113:I113"/>
    <mergeCell ref="F114:I114"/>
    <mergeCell ref="F115:I115"/>
    <mergeCell ref="F116:I116"/>
    <mergeCell ref="F117:I117"/>
    <mergeCell ref="F108:I108"/>
    <mergeCell ref="F109:I109"/>
    <mergeCell ref="F110:I110"/>
    <mergeCell ref="F111:I111"/>
    <mergeCell ref="F102:I102"/>
    <mergeCell ref="F103:I103"/>
    <mergeCell ref="F104:I104"/>
    <mergeCell ref="F105:I105"/>
    <mergeCell ref="F106:I106"/>
    <mergeCell ref="F107:I107"/>
    <mergeCell ref="F98:I98"/>
    <mergeCell ref="F99:I99"/>
    <mergeCell ref="F100:I100"/>
    <mergeCell ref="F101:I101"/>
    <mergeCell ref="F95:I95"/>
    <mergeCell ref="F96:I96"/>
    <mergeCell ref="F97:I97"/>
    <mergeCell ref="F90:I90"/>
    <mergeCell ref="F91:I91"/>
    <mergeCell ref="F92:I92"/>
    <mergeCell ref="F93:I93"/>
    <mergeCell ref="F94:I94"/>
    <mergeCell ref="F84:I84"/>
    <mergeCell ref="F85:I85"/>
    <mergeCell ref="F86:I86"/>
    <mergeCell ref="F87:I87"/>
    <mergeCell ref="F88:I88"/>
    <mergeCell ref="F89:I89"/>
    <mergeCell ref="F78:I78"/>
    <mergeCell ref="F79:I79"/>
    <mergeCell ref="F80:I80"/>
    <mergeCell ref="F81:I81"/>
    <mergeCell ref="F82:I82"/>
    <mergeCell ref="F83:I83"/>
    <mergeCell ref="F72:I72"/>
    <mergeCell ref="F73:I73"/>
    <mergeCell ref="F74:I74"/>
    <mergeCell ref="F75:I75"/>
    <mergeCell ref="F76:I76"/>
    <mergeCell ref="F77:I77"/>
    <mergeCell ref="F66:I66"/>
    <mergeCell ref="F67:I67"/>
    <mergeCell ref="F68:I68"/>
    <mergeCell ref="F69:I69"/>
    <mergeCell ref="F70:I70"/>
    <mergeCell ref="F71:I71"/>
    <mergeCell ref="F60:I60"/>
    <mergeCell ref="F61:I61"/>
    <mergeCell ref="F62:I62"/>
    <mergeCell ref="F63:I63"/>
    <mergeCell ref="F64:I64"/>
    <mergeCell ref="F65:I65"/>
    <mergeCell ref="A37:I37"/>
    <mergeCell ref="F54:I54"/>
    <mergeCell ref="F55:I55"/>
    <mergeCell ref="F56:I56"/>
    <mergeCell ref="F57:I57"/>
    <mergeCell ref="F58:I58"/>
    <mergeCell ref="F59:I59"/>
    <mergeCell ref="F48:I48"/>
    <mergeCell ref="F49:I49"/>
    <mergeCell ref="F50:I50"/>
    <mergeCell ref="F51:I51"/>
    <mergeCell ref="F52:I52"/>
    <mergeCell ref="F53:I53"/>
    <mergeCell ref="F128:I128"/>
    <mergeCell ref="F129:I129"/>
    <mergeCell ref="A29:I29"/>
    <mergeCell ref="A30:I30"/>
    <mergeCell ref="A31:I31"/>
    <mergeCell ref="A32:I32"/>
    <mergeCell ref="A33:I33"/>
    <mergeCell ref="A34:I34"/>
    <mergeCell ref="D5:E5"/>
    <mergeCell ref="A26:I26"/>
    <mergeCell ref="A27:I27"/>
    <mergeCell ref="A28:I28"/>
    <mergeCell ref="F42:I42"/>
    <mergeCell ref="F43:I43"/>
    <mergeCell ref="F44:I44"/>
    <mergeCell ref="F45:I45"/>
    <mergeCell ref="F46:I46"/>
    <mergeCell ref="F47:I47"/>
    <mergeCell ref="A35:I35"/>
    <mergeCell ref="A38:I38"/>
    <mergeCell ref="F39:I39"/>
    <mergeCell ref="F40:I40"/>
    <mergeCell ref="F41:I41"/>
    <mergeCell ref="A36:I36"/>
  </mergeCells>
  <pageMargins left="0.7" right="0.7" top="0.75" bottom="0.75" header="0.3" footer="0.3"/>
  <pageSetup paperSize="8" scale="72" fitToHeight="0" orientation="portrait" r:id="rId1"/>
  <rowBreaks count="2" manualBreakCount="2">
    <brk id="65" max="8" man="1"/>
    <brk id="13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8AF3-9262-45B5-93A3-42145BE5A655}">
  <sheetPr>
    <tabColor rgb="FF7030A0"/>
    <pageSetUpPr fitToPage="1"/>
  </sheetPr>
  <dimension ref="A1:K199"/>
  <sheetViews>
    <sheetView view="pageBreakPreview" zoomScaleNormal="100" zoomScaleSheetLayoutView="100" workbookViewId="0">
      <selection activeCell="C175" sqref="C175"/>
    </sheetView>
  </sheetViews>
  <sheetFormatPr defaultColWidth="8.921875" defaultRowHeight="15.5" x14ac:dyDescent="0.35"/>
  <cols>
    <col min="1" max="1" width="49.4609375" customWidth="1"/>
    <col min="2" max="2" width="17.07421875" customWidth="1"/>
    <col min="3" max="3" width="8.921875" style="22"/>
    <col min="5" max="5" width="10.921875" customWidth="1"/>
    <col min="6" max="6" width="14.84375" style="13" customWidth="1"/>
    <col min="7" max="7" width="15.3828125" style="18" customWidth="1"/>
    <col min="8" max="8" width="17" style="18" customWidth="1"/>
    <col min="9" max="9" width="7.15234375" customWidth="1"/>
  </cols>
  <sheetData>
    <row r="1" spans="1:9" ht="30" customHeight="1" x14ac:dyDescent="0.35">
      <c r="A1" s="30" t="s">
        <v>0</v>
      </c>
      <c r="B1" s="2"/>
      <c r="C1" s="23"/>
      <c r="D1" s="2"/>
      <c r="E1" s="2"/>
      <c r="F1" s="12"/>
      <c r="G1" s="17"/>
      <c r="H1" s="17"/>
      <c r="I1" s="3"/>
    </row>
    <row r="2" spans="1:9" ht="30" customHeight="1" x14ac:dyDescent="0.35">
      <c r="A2" s="156" t="s">
        <v>1</v>
      </c>
      <c r="I2" s="4"/>
    </row>
    <row r="3" spans="1:9" ht="30" customHeight="1" x14ac:dyDescent="0.35">
      <c r="A3" s="5" t="s">
        <v>11</v>
      </c>
      <c r="I3" s="4"/>
    </row>
    <row r="4" spans="1:9" ht="30" customHeight="1" x14ac:dyDescent="0.35">
      <c r="A4" s="29" t="s">
        <v>3</v>
      </c>
      <c r="B4" s="168" t="s">
        <v>4</v>
      </c>
      <c r="C4" s="168"/>
      <c r="D4" s="168"/>
      <c r="E4" s="168"/>
      <c r="F4" s="168"/>
      <c r="G4" s="168"/>
      <c r="H4" s="168"/>
      <c r="I4" s="4"/>
    </row>
    <row r="5" spans="1:9" ht="30.75" customHeight="1" x14ac:dyDescent="0.35">
      <c r="A5" s="29" t="s">
        <v>211</v>
      </c>
      <c r="B5" s="7"/>
      <c r="D5" s="185"/>
      <c r="E5" s="185"/>
      <c r="F5" s="14"/>
      <c r="G5" s="19"/>
      <c r="I5" s="4"/>
    </row>
    <row r="6" spans="1:9" ht="30.75" customHeight="1" x14ac:dyDescent="0.35">
      <c r="A6" s="29" t="s">
        <v>13</v>
      </c>
      <c r="B6" s="7"/>
      <c r="D6" s="139"/>
      <c r="E6" s="139"/>
      <c r="F6" s="14"/>
      <c r="G6" s="19"/>
      <c r="I6" s="4"/>
    </row>
    <row r="7" spans="1:9" ht="30.75" customHeight="1" x14ac:dyDescent="0.35">
      <c r="A7" s="29" t="s">
        <v>14</v>
      </c>
      <c r="B7" s="177" t="s">
        <v>212</v>
      </c>
      <c r="C7" s="177"/>
      <c r="D7" s="177"/>
      <c r="E7" s="177"/>
      <c r="F7" s="177"/>
      <c r="G7" s="177"/>
      <c r="H7" s="177"/>
      <c r="I7" s="4"/>
    </row>
    <row r="8" spans="1:9" ht="11.25" customHeight="1" thickBot="1" x14ac:dyDescent="0.4">
      <c r="A8" s="31"/>
      <c r="B8" s="9"/>
      <c r="C8" s="28"/>
      <c r="D8" s="9"/>
      <c r="E8" s="9"/>
      <c r="F8" s="15"/>
      <c r="G8" s="20"/>
      <c r="H8" s="20"/>
      <c r="I8" s="10"/>
    </row>
    <row r="9" spans="1:9" x14ac:dyDescent="0.35">
      <c r="A9" s="1"/>
      <c r="B9" s="2"/>
      <c r="C9" s="23"/>
      <c r="D9" s="2"/>
      <c r="E9" s="2"/>
      <c r="F9" s="12"/>
      <c r="G9" s="17"/>
      <c r="H9" s="17"/>
      <c r="I9" s="3"/>
    </row>
    <row r="10" spans="1:9" x14ac:dyDescent="0.35">
      <c r="A10" s="11" t="s">
        <v>16</v>
      </c>
      <c r="I10" s="4"/>
    </row>
    <row r="11" spans="1:9" x14ac:dyDescent="0.35">
      <c r="A11" s="6"/>
      <c r="I11" s="4"/>
    </row>
    <row r="12" spans="1:9" ht="15" customHeight="1" x14ac:dyDescent="0.35">
      <c r="A12" s="123" t="s">
        <v>17</v>
      </c>
      <c r="B12" t="s">
        <v>18</v>
      </c>
      <c r="C12"/>
      <c r="D12" s="122"/>
      <c r="E12" s="157">
        <v>27</v>
      </c>
      <c r="F12" s="122"/>
      <c r="G12" s="122"/>
      <c r="H12" s="122"/>
      <c r="I12" s="88"/>
    </row>
    <row r="13" spans="1:9" x14ac:dyDescent="0.35">
      <c r="A13" s="123" t="s">
        <v>19</v>
      </c>
      <c r="B13" s="158">
        <v>71.599999999999994</v>
      </c>
      <c r="C13" s="159" t="s">
        <v>20</v>
      </c>
      <c r="D13" s="159"/>
      <c r="E13" s="160">
        <v>8</v>
      </c>
      <c r="F13" s="161">
        <f t="shared" ref="F13:F16" si="0">SUM(B13)*E13</f>
        <v>572.79999999999995</v>
      </c>
      <c r="G13" s="121" t="s">
        <v>21</v>
      </c>
      <c r="H13" s="121"/>
      <c r="I13" s="21"/>
    </row>
    <row r="14" spans="1:9" x14ac:dyDescent="0.35">
      <c r="A14" s="123"/>
      <c r="B14" s="158">
        <v>85.2</v>
      </c>
      <c r="C14" s="159" t="s">
        <v>22</v>
      </c>
      <c r="D14" s="159"/>
      <c r="E14" s="160">
        <v>10</v>
      </c>
      <c r="F14" s="161">
        <f t="shared" si="0"/>
        <v>852</v>
      </c>
      <c r="G14" s="121" t="s">
        <v>21</v>
      </c>
      <c r="H14" s="155"/>
      <c r="I14" s="21"/>
    </row>
    <row r="15" spans="1:9" x14ac:dyDescent="0.35">
      <c r="A15" s="123"/>
      <c r="B15" s="158">
        <v>86.1</v>
      </c>
      <c r="C15" s="159" t="s">
        <v>23</v>
      </c>
      <c r="D15" s="159"/>
      <c r="E15" s="160">
        <v>3</v>
      </c>
      <c r="F15" s="161">
        <f t="shared" si="0"/>
        <v>258.29999999999995</v>
      </c>
      <c r="G15" s="121" t="s">
        <v>21</v>
      </c>
      <c r="H15" s="121"/>
      <c r="I15" s="21"/>
    </row>
    <row r="16" spans="1:9" x14ac:dyDescent="0.35">
      <c r="A16" s="123"/>
      <c r="B16" s="158">
        <v>94.2</v>
      </c>
      <c r="C16" s="159" t="s">
        <v>24</v>
      </c>
      <c r="D16" s="159"/>
      <c r="E16" s="160">
        <v>6</v>
      </c>
      <c r="F16" s="161">
        <f t="shared" si="0"/>
        <v>565.20000000000005</v>
      </c>
      <c r="G16" s="121" t="s">
        <v>21</v>
      </c>
      <c r="H16" s="121"/>
      <c r="I16" s="21"/>
    </row>
    <row r="17" spans="1:11" x14ac:dyDescent="0.35">
      <c r="A17" s="123" t="s">
        <v>25</v>
      </c>
      <c r="B17" s="158">
        <f>SUM(F13:F16)</f>
        <v>2248.3000000000002</v>
      </c>
      <c r="C17" s="162"/>
      <c r="D17" s="162"/>
      <c r="E17" s="162"/>
      <c r="F17" s="162"/>
      <c r="G17" s="162"/>
      <c r="H17" s="121"/>
      <c r="I17" s="21"/>
    </row>
    <row r="18" spans="1:11" ht="16.5" customHeight="1" x14ac:dyDescent="0.35">
      <c r="A18" s="124" t="s">
        <v>26</v>
      </c>
      <c r="B18" t="s">
        <v>27</v>
      </c>
      <c r="I18" s="4"/>
    </row>
    <row r="19" spans="1:11" x14ac:dyDescent="0.35">
      <c r="A19" s="124" t="s">
        <v>28</v>
      </c>
      <c r="B19" t="s">
        <v>29</v>
      </c>
      <c r="I19" s="4"/>
    </row>
    <row r="20" spans="1:11" x14ac:dyDescent="0.35">
      <c r="A20" s="124" t="s">
        <v>30</v>
      </c>
      <c r="B20" s="167">
        <v>43</v>
      </c>
      <c r="C20" t="s">
        <v>31</v>
      </c>
      <c r="I20" s="4"/>
    </row>
    <row r="21" spans="1:11" x14ac:dyDescent="0.35">
      <c r="A21" s="124" t="s">
        <v>32</v>
      </c>
      <c r="B21" s="16" t="s">
        <v>33</v>
      </c>
      <c r="I21" s="4"/>
    </row>
    <row r="22" spans="1:11" x14ac:dyDescent="0.35">
      <c r="A22" s="124" t="s">
        <v>34</v>
      </c>
      <c r="B22" s="16" t="s">
        <v>35</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2" t="s">
        <v>36</v>
      </c>
      <c r="B25" s="33"/>
      <c r="C25" s="34"/>
      <c r="D25" s="33"/>
      <c r="E25" s="33"/>
      <c r="F25" s="35"/>
      <c r="G25" s="36"/>
      <c r="H25" s="36"/>
      <c r="I25" s="37"/>
      <c r="K25" s="18"/>
    </row>
    <row r="26" spans="1:11" ht="18.75" customHeight="1" x14ac:dyDescent="0.35">
      <c r="A26" s="186" t="s">
        <v>37</v>
      </c>
      <c r="B26" s="187"/>
      <c r="C26" s="187"/>
      <c r="D26" s="187"/>
      <c r="E26" s="187"/>
      <c r="F26" s="187"/>
      <c r="G26" s="187"/>
      <c r="H26" s="187"/>
      <c r="I26" s="188"/>
      <c r="K26" s="18"/>
    </row>
    <row r="27" spans="1:11" ht="18.75" customHeight="1" x14ac:dyDescent="0.35">
      <c r="A27" s="186" t="s">
        <v>38</v>
      </c>
      <c r="B27" s="187"/>
      <c r="C27" s="187"/>
      <c r="D27" s="187"/>
      <c r="E27" s="187"/>
      <c r="F27" s="187"/>
      <c r="G27" s="187"/>
      <c r="H27" s="187"/>
      <c r="I27" s="188"/>
      <c r="K27" s="18"/>
    </row>
    <row r="28" spans="1:11" ht="55.5" customHeight="1" x14ac:dyDescent="0.35">
      <c r="A28" s="179" t="s">
        <v>39</v>
      </c>
      <c r="B28" s="180"/>
      <c r="C28" s="180"/>
      <c r="D28" s="180"/>
      <c r="E28" s="180"/>
      <c r="F28" s="180"/>
      <c r="G28" s="180"/>
      <c r="H28" s="180"/>
      <c r="I28" s="181"/>
    </row>
    <row r="29" spans="1:11" ht="51" customHeight="1" x14ac:dyDescent="0.35">
      <c r="A29" s="176" t="s">
        <v>40</v>
      </c>
      <c r="B29" s="177"/>
      <c r="C29" s="177"/>
      <c r="D29" s="177"/>
      <c r="E29" s="177"/>
      <c r="F29" s="177"/>
      <c r="G29" s="177"/>
      <c r="H29" s="177"/>
      <c r="I29" s="178"/>
    </row>
    <row r="30" spans="1:11" ht="39.75" customHeight="1" x14ac:dyDescent="0.35">
      <c r="A30" s="179" t="s">
        <v>41</v>
      </c>
      <c r="B30" s="180"/>
      <c r="C30" s="180"/>
      <c r="D30" s="180"/>
      <c r="E30" s="180"/>
      <c r="F30" s="180"/>
      <c r="G30" s="180"/>
      <c r="H30" s="180"/>
      <c r="I30" s="181"/>
    </row>
    <row r="31" spans="1:11" ht="18.75" customHeight="1" x14ac:dyDescent="0.35">
      <c r="A31" s="176" t="s">
        <v>42</v>
      </c>
      <c r="B31" s="177"/>
      <c r="C31" s="177"/>
      <c r="D31" s="177"/>
      <c r="E31" s="177"/>
      <c r="F31" s="177"/>
      <c r="G31" s="177"/>
      <c r="H31" s="177"/>
      <c r="I31" s="178"/>
    </row>
    <row r="32" spans="1:11" ht="66" customHeight="1" x14ac:dyDescent="0.35">
      <c r="A32" s="176" t="s">
        <v>43</v>
      </c>
      <c r="B32" s="177"/>
      <c r="C32" s="177"/>
      <c r="D32" s="177"/>
      <c r="E32" s="177"/>
      <c r="F32" s="177"/>
      <c r="G32" s="177"/>
      <c r="H32" s="177"/>
      <c r="I32" s="178"/>
    </row>
    <row r="33" spans="1:9" ht="69.75" customHeight="1" x14ac:dyDescent="0.35">
      <c r="A33" s="182" t="s">
        <v>44</v>
      </c>
      <c r="B33" s="183"/>
      <c r="C33" s="183"/>
      <c r="D33" s="183"/>
      <c r="E33" s="183"/>
      <c r="F33" s="183"/>
      <c r="G33" s="183"/>
      <c r="H33" s="183"/>
      <c r="I33" s="184"/>
    </row>
    <row r="34" spans="1:9" ht="18.75" customHeight="1" x14ac:dyDescent="0.35">
      <c r="A34" s="182" t="s">
        <v>45</v>
      </c>
      <c r="B34" s="183"/>
      <c r="C34" s="183"/>
      <c r="D34" s="183"/>
      <c r="E34" s="183"/>
      <c r="F34" s="183"/>
      <c r="G34" s="183"/>
      <c r="H34" s="183"/>
      <c r="I34" s="184"/>
    </row>
    <row r="35" spans="1:9" ht="33.9" customHeight="1" x14ac:dyDescent="0.35">
      <c r="A35" s="182" t="s">
        <v>46</v>
      </c>
      <c r="B35" s="183"/>
      <c r="C35" s="183"/>
      <c r="D35" s="183"/>
      <c r="E35" s="183"/>
      <c r="F35" s="183"/>
      <c r="G35" s="183"/>
      <c r="H35" s="183"/>
      <c r="I35" s="184"/>
    </row>
    <row r="36" spans="1:9" ht="33.9" customHeight="1" x14ac:dyDescent="0.35">
      <c r="A36" s="201" t="s">
        <v>47</v>
      </c>
      <c r="B36" s="202"/>
      <c r="C36" s="202"/>
      <c r="D36" s="202"/>
      <c r="E36" s="202"/>
      <c r="F36" s="202"/>
      <c r="G36" s="202"/>
      <c r="H36" s="202"/>
      <c r="I36" s="203"/>
    </row>
    <row r="37" spans="1:9" ht="51.9" customHeight="1" x14ac:dyDescent="0.35">
      <c r="A37" s="210" t="s">
        <v>48</v>
      </c>
      <c r="B37" s="211"/>
      <c r="C37" s="211"/>
      <c r="D37" s="211"/>
      <c r="E37" s="211"/>
      <c r="F37" s="211"/>
      <c r="G37" s="211"/>
      <c r="H37" s="211"/>
      <c r="I37" s="212"/>
    </row>
    <row r="38" spans="1:9" ht="15.75" customHeight="1" thickBot="1" x14ac:dyDescent="0.4">
      <c r="A38" s="192"/>
      <c r="B38" s="193"/>
      <c r="C38" s="193"/>
      <c r="D38" s="193"/>
      <c r="E38" s="193"/>
      <c r="F38" s="193"/>
      <c r="G38" s="193"/>
      <c r="H38" s="193"/>
      <c r="I38" s="194"/>
    </row>
    <row r="39" spans="1:9" ht="24" customHeight="1" thickTop="1" thickBot="1" x14ac:dyDescent="0.4">
      <c r="A39" s="41" t="s">
        <v>49</v>
      </c>
      <c r="B39" s="42" t="s">
        <v>50</v>
      </c>
      <c r="C39" s="42" t="s">
        <v>51</v>
      </c>
      <c r="D39" s="140" t="s">
        <v>52</v>
      </c>
      <c r="E39" s="43" t="s">
        <v>53</v>
      </c>
      <c r="F39" s="195" t="s">
        <v>54</v>
      </c>
      <c r="G39" s="196"/>
      <c r="H39" s="196"/>
      <c r="I39" s="197"/>
    </row>
    <row r="40" spans="1:9" ht="15.75" customHeight="1" thickTop="1" thickBot="1" x14ac:dyDescent="0.4">
      <c r="A40" s="44" t="s">
        <v>55</v>
      </c>
      <c r="B40" s="40"/>
      <c r="C40" s="40"/>
      <c r="D40" s="45"/>
      <c r="E40" s="46"/>
      <c r="F40" s="198"/>
      <c r="G40" s="199"/>
      <c r="H40" s="199"/>
      <c r="I40" s="200"/>
    </row>
    <row r="41" spans="1:9" ht="15.65" customHeight="1" thickTop="1" x14ac:dyDescent="0.35">
      <c r="A41" s="47" t="s">
        <v>56</v>
      </c>
      <c r="B41" s="125">
        <v>43</v>
      </c>
      <c r="C41" s="40" t="s">
        <v>57</v>
      </c>
      <c r="D41" s="149"/>
      <c r="E41" s="46">
        <f>SUM(B41)*D41</f>
        <v>0</v>
      </c>
      <c r="F41" s="189"/>
      <c r="G41" s="190"/>
      <c r="H41" s="190"/>
      <c r="I41" s="191"/>
    </row>
    <row r="42" spans="1:9" ht="15.65" customHeight="1" x14ac:dyDescent="0.35">
      <c r="A42" s="47" t="s">
        <v>58</v>
      </c>
      <c r="B42" s="125">
        <v>43</v>
      </c>
      <c r="C42" s="40" t="s">
        <v>57</v>
      </c>
      <c r="D42" s="149"/>
      <c r="E42" s="46">
        <f t="shared" ref="E42:E99" si="1">SUM(B42)*D42</f>
        <v>0</v>
      </c>
      <c r="F42" s="189"/>
      <c r="G42" s="190"/>
      <c r="H42" s="190"/>
      <c r="I42" s="191"/>
    </row>
    <row r="43" spans="1:9" ht="15.75" customHeight="1" x14ac:dyDescent="0.35">
      <c r="A43" s="47" t="s">
        <v>59</v>
      </c>
      <c r="B43" s="125">
        <v>43</v>
      </c>
      <c r="C43" s="40" t="s">
        <v>57</v>
      </c>
      <c r="D43" s="149"/>
      <c r="E43" s="46">
        <f t="shared" si="1"/>
        <v>0</v>
      </c>
      <c r="F43" s="189"/>
      <c r="G43" s="190"/>
      <c r="H43" s="190"/>
      <c r="I43" s="191"/>
    </row>
    <row r="44" spans="1:9" ht="15.75" customHeight="1" x14ac:dyDescent="0.35">
      <c r="A44" s="47" t="s">
        <v>60</v>
      </c>
      <c r="B44" s="125">
        <v>43</v>
      </c>
      <c r="C44" s="40" t="s">
        <v>57</v>
      </c>
      <c r="D44" s="149"/>
      <c r="E44" s="46">
        <f t="shared" si="1"/>
        <v>0</v>
      </c>
      <c r="F44" s="189"/>
      <c r="G44" s="190"/>
      <c r="H44" s="190"/>
      <c r="I44" s="191"/>
    </row>
    <row r="45" spans="1:9" ht="15.75" customHeight="1" x14ac:dyDescent="0.35">
      <c r="A45" s="47" t="s">
        <v>61</v>
      </c>
      <c r="B45" s="125">
        <v>43</v>
      </c>
      <c r="C45" s="40" t="s">
        <v>57</v>
      </c>
      <c r="D45" s="149"/>
      <c r="E45" s="46">
        <f t="shared" si="1"/>
        <v>0</v>
      </c>
      <c r="F45" s="189"/>
      <c r="G45" s="190"/>
      <c r="H45" s="190"/>
      <c r="I45" s="191"/>
    </row>
    <row r="46" spans="1:9" ht="15.75" customHeight="1" x14ac:dyDescent="0.35">
      <c r="A46" s="47" t="s">
        <v>62</v>
      </c>
      <c r="B46" s="125">
        <v>43</v>
      </c>
      <c r="C46" s="40" t="s">
        <v>57</v>
      </c>
      <c r="D46" s="149"/>
      <c r="E46" s="46">
        <f t="shared" si="1"/>
        <v>0</v>
      </c>
      <c r="F46" s="189"/>
      <c r="G46" s="190"/>
      <c r="H46" s="190"/>
      <c r="I46" s="191"/>
    </row>
    <row r="47" spans="1:9" ht="15.75" customHeight="1" x14ac:dyDescent="0.35">
      <c r="A47" s="47" t="s">
        <v>63</v>
      </c>
      <c r="B47" s="125">
        <v>43</v>
      </c>
      <c r="C47" s="40" t="s">
        <v>57</v>
      </c>
      <c r="D47" s="149"/>
      <c r="E47" s="46">
        <f t="shared" si="1"/>
        <v>0</v>
      </c>
      <c r="F47" s="189"/>
      <c r="G47" s="190"/>
      <c r="H47" s="190"/>
      <c r="I47" s="191"/>
    </row>
    <row r="48" spans="1:9" ht="15.75" customHeight="1" x14ac:dyDescent="0.35">
      <c r="A48" s="47" t="s">
        <v>64</v>
      </c>
      <c r="B48" s="125">
        <v>43</v>
      </c>
      <c r="C48" s="40" t="s">
        <v>57</v>
      </c>
      <c r="D48" s="149"/>
      <c r="E48" s="46">
        <f t="shared" si="1"/>
        <v>0</v>
      </c>
      <c r="F48" s="189"/>
      <c r="G48" s="190"/>
      <c r="H48" s="190"/>
      <c r="I48" s="191"/>
    </row>
    <row r="49" spans="1:9" ht="15.75" customHeight="1" thickBot="1" x14ac:dyDescent="0.4">
      <c r="A49" s="47" t="s">
        <v>65</v>
      </c>
      <c r="B49" s="125">
        <v>43</v>
      </c>
      <c r="C49" s="40" t="s">
        <v>57</v>
      </c>
      <c r="D49" s="149"/>
      <c r="E49" s="46">
        <f t="shared" si="1"/>
        <v>0</v>
      </c>
      <c r="F49" s="189"/>
      <c r="G49" s="190"/>
      <c r="H49" s="190"/>
      <c r="I49" s="191"/>
    </row>
    <row r="50" spans="1:9" ht="15.75" customHeight="1" thickTop="1" thickBot="1" x14ac:dyDescent="0.4">
      <c r="A50" s="48" t="s">
        <v>66</v>
      </c>
      <c r="B50" s="40"/>
      <c r="C50" s="40"/>
      <c r="D50" s="141"/>
      <c r="E50" s="46"/>
      <c r="F50" s="204"/>
      <c r="G50" s="205"/>
      <c r="H50" s="205"/>
      <c r="I50" s="206"/>
    </row>
    <row r="51" spans="1:9" ht="15.75" customHeight="1" thickTop="1" x14ac:dyDescent="0.35">
      <c r="A51" s="49" t="s">
        <v>67</v>
      </c>
      <c r="B51" s="125">
        <v>1</v>
      </c>
      <c r="C51" s="40" t="s">
        <v>68</v>
      </c>
      <c r="D51" s="149"/>
      <c r="E51" s="46">
        <f t="shared" si="1"/>
        <v>0</v>
      </c>
      <c r="F51" s="189"/>
      <c r="G51" s="190"/>
      <c r="H51" s="190"/>
      <c r="I51" s="191"/>
    </row>
    <row r="52" spans="1:9" ht="15.75" customHeight="1" x14ac:dyDescent="0.35">
      <c r="A52" s="47" t="s">
        <v>69</v>
      </c>
      <c r="B52" s="125">
        <v>43</v>
      </c>
      <c r="C52" s="40" t="s">
        <v>57</v>
      </c>
      <c r="D52" s="149"/>
      <c r="E52" s="46">
        <f t="shared" si="1"/>
        <v>0</v>
      </c>
      <c r="F52" s="189"/>
      <c r="G52" s="190"/>
      <c r="H52" s="190"/>
      <c r="I52" s="191"/>
    </row>
    <row r="53" spans="1:9" ht="15.75" customHeight="1" x14ac:dyDescent="0.35">
      <c r="A53" s="47" t="s">
        <v>70</v>
      </c>
      <c r="B53" s="125">
        <v>43</v>
      </c>
      <c r="C53" s="40" t="s">
        <v>57</v>
      </c>
      <c r="D53" s="149"/>
      <c r="E53" s="46">
        <f t="shared" si="1"/>
        <v>0</v>
      </c>
      <c r="F53" s="189"/>
      <c r="G53" s="190"/>
      <c r="H53" s="190"/>
      <c r="I53" s="191"/>
    </row>
    <row r="54" spans="1:9" ht="15.75" customHeight="1" x14ac:dyDescent="0.35">
      <c r="A54" s="47" t="s">
        <v>71</v>
      </c>
      <c r="B54" s="125">
        <v>43</v>
      </c>
      <c r="C54" s="40" t="s">
        <v>57</v>
      </c>
      <c r="D54" s="149"/>
      <c r="E54" s="46">
        <f t="shared" si="1"/>
        <v>0</v>
      </c>
      <c r="F54" s="189"/>
      <c r="G54" s="190"/>
      <c r="H54" s="190"/>
      <c r="I54" s="191"/>
    </row>
    <row r="55" spans="1:9" ht="15.75" customHeight="1" x14ac:dyDescent="0.35">
      <c r="A55" s="47" t="s">
        <v>72</v>
      </c>
      <c r="B55" s="125">
        <v>43</v>
      </c>
      <c r="C55" s="40" t="s">
        <v>57</v>
      </c>
      <c r="D55" s="149"/>
      <c r="E55" s="46">
        <f t="shared" si="1"/>
        <v>0</v>
      </c>
      <c r="F55" s="189"/>
      <c r="G55" s="190"/>
      <c r="H55" s="190"/>
      <c r="I55" s="191"/>
    </row>
    <row r="56" spans="1:9" ht="15.75" customHeight="1" x14ac:dyDescent="0.35">
      <c r="A56" s="47" t="s">
        <v>73</v>
      </c>
      <c r="B56" s="125">
        <v>43</v>
      </c>
      <c r="C56" s="40" t="s">
        <v>57</v>
      </c>
      <c r="D56" s="149"/>
      <c r="E56" s="46">
        <f t="shared" si="1"/>
        <v>0</v>
      </c>
      <c r="F56" s="189"/>
      <c r="G56" s="190"/>
      <c r="H56" s="190"/>
      <c r="I56" s="191"/>
    </row>
    <row r="57" spans="1:9" ht="15.75" customHeight="1" x14ac:dyDescent="0.35">
      <c r="A57" s="47" t="s">
        <v>74</v>
      </c>
      <c r="B57" s="125">
        <v>43</v>
      </c>
      <c r="C57" s="40" t="s">
        <v>57</v>
      </c>
      <c r="D57" s="149"/>
      <c r="E57" s="46">
        <f t="shared" si="1"/>
        <v>0</v>
      </c>
      <c r="F57" s="189"/>
      <c r="G57" s="190"/>
      <c r="H57" s="190"/>
      <c r="I57" s="191"/>
    </row>
    <row r="58" spans="1:9" ht="15.75" customHeight="1" x14ac:dyDescent="0.35">
      <c r="A58" s="47" t="s">
        <v>75</v>
      </c>
      <c r="B58" s="125">
        <v>43</v>
      </c>
      <c r="C58" s="40" t="s">
        <v>57</v>
      </c>
      <c r="D58" s="149"/>
      <c r="E58" s="46">
        <f t="shared" si="1"/>
        <v>0</v>
      </c>
      <c r="F58" s="189"/>
      <c r="G58" s="190"/>
      <c r="H58" s="190"/>
      <c r="I58" s="191"/>
    </row>
    <row r="59" spans="1:9" ht="15.75" customHeight="1" x14ac:dyDescent="0.35">
      <c r="A59" s="47" t="s">
        <v>76</v>
      </c>
      <c r="B59" s="125">
        <v>43</v>
      </c>
      <c r="C59" s="40" t="s">
        <v>57</v>
      </c>
      <c r="D59" s="149"/>
      <c r="E59" s="46">
        <f t="shared" si="1"/>
        <v>0</v>
      </c>
      <c r="F59" s="189"/>
      <c r="G59" s="190"/>
      <c r="H59" s="190"/>
      <c r="I59" s="191"/>
    </row>
    <row r="60" spans="1:9" ht="15.75" customHeight="1" x14ac:dyDescent="0.35">
      <c r="A60" s="49" t="s">
        <v>77</v>
      </c>
      <c r="B60" s="125">
        <v>43</v>
      </c>
      <c r="C60" s="40" t="s">
        <v>57</v>
      </c>
      <c r="D60" s="149"/>
      <c r="E60" s="46">
        <f t="shared" si="1"/>
        <v>0</v>
      </c>
      <c r="F60" s="189"/>
      <c r="G60" s="190"/>
      <c r="H60" s="190"/>
      <c r="I60" s="191"/>
    </row>
    <row r="61" spans="1:9" ht="15.75" customHeight="1" x14ac:dyDescent="0.35">
      <c r="A61" s="47" t="s">
        <v>78</v>
      </c>
      <c r="B61" s="125">
        <v>1</v>
      </c>
      <c r="C61" s="40" t="s">
        <v>68</v>
      </c>
      <c r="D61" s="149"/>
      <c r="E61" s="46">
        <f t="shared" si="1"/>
        <v>0</v>
      </c>
      <c r="F61" s="189"/>
      <c r="G61" s="190"/>
      <c r="H61" s="190"/>
      <c r="I61" s="191"/>
    </row>
    <row r="62" spans="1:9" ht="15.75" customHeight="1" x14ac:dyDescent="0.35">
      <c r="A62" s="47" t="s">
        <v>79</v>
      </c>
      <c r="B62" s="125">
        <v>1</v>
      </c>
      <c r="C62" s="40" t="s">
        <v>68</v>
      </c>
      <c r="D62" s="149"/>
      <c r="E62" s="46">
        <f t="shared" si="1"/>
        <v>0</v>
      </c>
      <c r="F62" s="189"/>
      <c r="G62" s="190"/>
      <c r="H62" s="190"/>
      <c r="I62" s="191"/>
    </row>
    <row r="63" spans="1:9" ht="15.75" customHeight="1" thickBot="1" x14ac:dyDescent="0.4">
      <c r="A63" s="126" t="s">
        <v>80</v>
      </c>
      <c r="B63" s="125">
        <v>1</v>
      </c>
      <c r="C63" s="40" t="s">
        <v>68</v>
      </c>
      <c r="D63" s="149"/>
      <c r="E63" s="46">
        <f t="shared" si="1"/>
        <v>0</v>
      </c>
      <c r="F63" s="189"/>
      <c r="G63" s="190"/>
      <c r="H63" s="190"/>
      <c r="I63" s="191"/>
    </row>
    <row r="64" spans="1:9" ht="15.75" customHeight="1" thickTop="1" thickBot="1" x14ac:dyDescent="0.4">
      <c r="A64" s="48" t="s">
        <v>81</v>
      </c>
      <c r="B64" s="40"/>
      <c r="C64" s="40"/>
      <c r="D64" s="141"/>
      <c r="E64" s="46"/>
      <c r="F64" s="204"/>
      <c r="G64" s="205"/>
      <c r="H64" s="205"/>
      <c r="I64" s="206"/>
    </row>
    <row r="65" spans="1:9" ht="15.75" customHeight="1" thickTop="1" thickBot="1" x14ac:dyDescent="0.4">
      <c r="A65" s="135" t="s">
        <v>82</v>
      </c>
      <c r="B65" s="163">
        <v>43</v>
      </c>
      <c r="C65" s="136" t="s">
        <v>57</v>
      </c>
      <c r="D65" s="150"/>
      <c r="E65" s="137">
        <f t="shared" si="1"/>
        <v>0</v>
      </c>
      <c r="F65" s="207"/>
      <c r="G65" s="208"/>
      <c r="H65" s="208"/>
      <c r="I65" s="209"/>
    </row>
    <row r="66" spans="1:9" ht="15.75" customHeight="1" thickBot="1" x14ac:dyDescent="0.4">
      <c r="A66" s="129" t="s">
        <v>83</v>
      </c>
      <c r="B66" s="130"/>
      <c r="C66" s="130"/>
      <c r="D66" s="142"/>
      <c r="E66" s="131"/>
      <c r="F66" s="213"/>
      <c r="G66" s="214"/>
      <c r="H66" s="214"/>
      <c r="I66" s="215"/>
    </row>
    <row r="67" spans="1:9" ht="15.75" customHeight="1" thickTop="1" x14ac:dyDescent="0.35">
      <c r="A67" s="47" t="s">
        <v>84</v>
      </c>
      <c r="B67" s="125">
        <v>1</v>
      </c>
      <c r="C67" s="125" t="s">
        <v>85</v>
      </c>
      <c r="D67" s="149"/>
      <c r="E67" s="46">
        <f t="shared" si="1"/>
        <v>0</v>
      </c>
      <c r="F67" s="189" t="s">
        <v>86</v>
      </c>
      <c r="G67" s="190"/>
      <c r="H67" s="190"/>
      <c r="I67" s="191"/>
    </row>
    <row r="68" spans="1:9" ht="15.75" customHeight="1" x14ac:dyDescent="0.35">
      <c r="A68" s="47" t="s">
        <v>87</v>
      </c>
      <c r="B68" s="125">
        <v>1</v>
      </c>
      <c r="C68" s="125" t="s">
        <v>85</v>
      </c>
      <c r="D68" s="149"/>
      <c r="E68" s="46">
        <f t="shared" si="1"/>
        <v>0</v>
      </c>
      <c r="F68" s="189" t="s">
        <v>86</v>
      </c>
      <c r="G68" s="190"/>
      <c r="H68" s="190"/>
      <c r="I68" s="191"/>
    </row>
    <row r="69" spans="1:9" ht="15.75" customHeight="1" x14ac:dyDescent="0.35">
      <c r="A69" s="47" t="s">
        <v>88</v>
      </c>
      <c r="B69" s="125">
        <v>1</v>
      </c>
      <c r="C69" s="125" t="s">
        <v>85</v>
      </c>
      <c r="D69" s="149"/>
      <c r="E69" s="46">
        <f t="shared" si="1"/>
        <v>0</v>
      </c>
      <c r="F69" s="189" t="s">
        <v>86</v>
      </c>
      <c r="G69" s="190"/>
      <c r="H69" s="190"/>
      <c r="I69" s="191"/>
    </row>
    <row r="70" spans="1:9" ht="15.75" customHeight="1" x14ac:dyDescent="0.35">
      <c r="A70" s="47" t="s">
        <v>89</v>
      </c>
      <c r="B70" s="125">
        <v>1</v>
      </c>
      <c r="C70" s="125" t="s">
        <v>85</v>
      </c>
      <c r="D70" s="149"/>
      <c r="E70" s="46">
        <f t="shared" si="1"/>
        <v>0</v>
      </c>
      <c r="F70" s="189" t="s">
        <v>86</v>
      </c>
      <c r="G70" s="190"/>
      <c r="H70" s="190"/>
      <c r="I70" s="191"/>
    </row>
    <row r="71" spans="1:9" ht="15.75" customHeight="1" thickBot="1" x14ac:dyDescent="0.4">
      <c r="A71" s="47" t="s">
        <v>90</v>
      </c>
      <c r="B71" s="125">
        <v>1</v>
      </c>
      <c r="C71" s="40" t="s">
        <v>85</v>
      </c>
      <c r="D71" s="149"/>
      <c r="E71" s="46">
        <f t="shared" si="1"/>
        <v>0</v>
      </c>
      <c r="F71" s="189" t="s">
        <v>86</v>
      </c>
      <c r="G71" s="190"/>
      <c r="H71" s="190"/>
      <c r="I71" s="191"/>
    </row>
    <row r="72" spans="1:9" ht="15.75" customHeight="1" thickTop="1" thickBot="1" x14ac:dyDescent="0.4">
      <c r="A72" s="48" t="s">
        <v>91</v>
      </c>
      <c r="B72" s="125"/>
      <c r="C72" s="40"/>
      <c r="D72" s="141"/>
      <c r="E72" s="46"/>
      <c r="F72" s="204"/>
      <c r="G72" s="205"/>
      <c r="H72" s="205"/>
      <c r="I72" s="206"/>
    </row>
    <row r="73" spans="1:9" ht="15.75" customHeight="1" thickTop="1" x14ac:dyDescent="0.35">
      <c r="A73" s="47" t="s">
        <v>92</v>
      </c>
      <c r="B73" s="125">
        <v>43</v>
      </c>
      <c r="C73" s="40" t="s">
        <v>57</v>
      </c>
      <c r="D73" s="149"/>
      <c r="E73" s="46">
        <f t="shared" si="1"/>
        <v>0</v>
      </c>
      <c r="F73" s="189"/>
      <c r="G73" s="190"/>
      <c r="H73" s="190"/>
      <c r="I73" s="191"/>
    </row>
    <row r="74" spans="1:9" ht="15.75" customHeight="1" x14ac:dyDescent="0.35">
      <c r="A74" s="47" t="s">
        <v>93</v>
      </c>
      <c r="B74" s="125">
        <v>43</v>
      </c>
      <c r="C74" s="40" t="s">
        <v>57</v>
      </c>
      <c r="D74" s="149"/>
      <c r="E74" s="46">
        <f t="shared" si="1"/>
        <v>0</v>
      </c>
      <c r="F74" s="189"/>
      <c r="G74" s="190"/>
      <c r="H74" s="190"/>
      <c r="I74" s="191"/>
    </row>
    <row r="75" spans="1:9" ht="15.75" customHeight="1" x14ac:dyDescent="0.35">
      <c r="A75" s="47" t="s">
        <v>94</v>
      </c>
      <c r="B75" s="125">
        <v>43</v>
      </c>
      <c r="C75" s="40" t="s">
        <v>57</v>
      </c>
      <c r="D75" s="149"/>
      <c r="E75" s="46">
        <f t="shared" si="1"/>
        <v>0</v>
      </c>
      <c r="F75" s="189"/>
      <c r="G75" s="190"/>
      <c r="H75" s="190"/>
      <c r="I75" s="191"/>
    </row>
    <row r="76" spans="1:9" ht="15.75" customHeight="1" thickBot="1" x14ac:dyDescent="0.4">
      <c r="A76" s="47" t="s">
        <v>95</v>
      </c>
      <c r="B76" s="125">
        <v>43</v>
      </c>
      <c r="C76" s="40" t="s">
        <v>57</v>
      </c>
      <c r="D76" s="149"/>
      <c r="E76" s="46">
        <f t="shared" si="1"/>
        <v>0</v>
      </c>
      <c r="F76" s="189"/>
      <c r="G76" s="190"/>
      <c r="H76" s="190"/>
      <c r="I76" s="191"/>
    </row>
    <row r="77" spans="1:9" ht="15.75" customHeight="1" thickTop="1" thickBot="1" x14ac:dyDescent="0.4">
      <c r="A77" s="48" t="s">
        <v>96</v>
      </c>
      <c r="B77" s="125"/>
      <c r="C77" s="40"/>
      <c r="D77" s="141"/>
      <c r="E77" s="46"/>
      <c r="F77" s="204"/>
      <c r="G77" s="205"/>
      <c r="H77" s="205"/>
      <c r="I77" s="206"/>
    </row>
    <row r="78" spans="1:9" ht="15.75" customHeight="1" thickTop="1" x14ac:dyDescent="0.35">
      <c r="A78" s="47" t="s">
        <v>97</v>
      </c>
      <c r="B78" s="125">
        <v>43</v>
      </c>
      <c r="C78" s="40" t="s">
        <v>57</v>
      </c>
      <c r="D78" s="149"/>
      <c r="E78" s="46">
        <f t="shared" si="1"/>
        <v>0</v>
      </c>
      <c r="F78" s="189"/>
      <c r="G78" s="190"/>
      <c r="H78" s="190"/>
      <c r="I78" s="191"/>
    </row>
    <row r="79" spans="1:9" ht="15.75" customHeight="1" x14ac:dyDescent="0.35">
      <c r="A79" s="47" t="s">
        <v>98</v>
      </c>
      <c r="B79" s="125">
        <v>1</v>
      </c>
      <c r="C79" s="40" t="s">
        <v>85</v>
      </c>
      <c r="D79" s="149"/>
      <c r="E79" s="46">
        <f t="shared" si="1"/>
        <v>0</v>
      </c>
      <c r="F79" s="189"/>
      <c r="G79" s="190"/>
      <c r="H79" s="190"/>
      <c r="I79" s="191"/>
    </row>
    <row r="80" spans="1:9" ht="15.75" customHeight="1" x14ac:dyDescent="0.35">
      <c r="A80" s="47" t="s">
        <v>99</v>
      </c>
      <c r="B80" s="125">
        <v>1</v>
      </c>
      <c r="C80" s="40" t="s">
        <v>85</v>
      </c>
      <c r="D80" s="149"/>
      <c r="E80" s="46">
        <f t="shared" si="1"/>
        <v>0</v>
      </c>
      <c r="F80" s="189"/>
      <c r="G80" s="190"/>
      <c r="H80" s="190"/>
      <c r="I80" s="191"/>
    </row>
    <row r="81" spans="1:9" ht="15.75" customHeight="1" x14ac:dyDescent="0.35">
      <c r="A81" s="47" t="s">
        <v>100</v>
      </c>
      <c r="B81" s="125">
        <v>1</v>
      </c>
      <c r="C81" s="40" t="s">
        <v>85</v>
      </c>
      <c r="D81" s="149"/>
      <c r="E81" s="46">
        <f t="shared" si="1"/>
        <v>0</v>
      </c>
      <c r="F81" s="189"/>
      <c r="G81" s="190"/>
      <c r="H81" s="190"/>
      <c r="I81" s="191"/>
    </row>
    <row r="82" spans="1:9" ht="15.75" customHeight="1" thickBot="1" x14ac:dyDescent="0.4">
      <c r="A82" s="47" t="s">
        <v>101</v>
      </c>
      <c r="B82" s="125">
        <v>43</v>
      </c>
      <c r="C82" s="40" t="s">
        <v>57</v>
      </c>
      <c r="D82" s="149"/>
      <c r="E82" s="46">
        <f t="shared" si="1"/>
        <v>0</v>
      </c>
      <c r="F82" s="189"/>
      <c r="G82" s="190"/>
      <c r="H82" s="190"/>
      <c r="I82" s="191"/>
    </row>
    <row r="83" spans="1:9" ht="15.75" customHeight="1" thickTop="1" thickBot="1" x14ac:dyDescent="0.4">
      <c r="A83" s="48" t="s">
        <v>102</v>
      </c>
      <c r="B83" s="125"/>
      <c r="C83" s="40"/>
      <c r="D83" s="141"/>
      <c r="E83" s="46"/>
      <c r="F83" s="204"/>
      <c r="G83" s="205"/>
      <c r="H83" s="205"/>
      <c r="I83" s="206"/>
    </row>
    <row r="84" spans="1:9" ht="15.75" customHeight="1" thickTop="1" thickBot="1" x14ac:dyDescent="0.4">
      <c r="A84" s="49" t="s">
        <v>103</v>
      </c>
      <c r="B84" s="125">
        <v>21</v>
      </c>
      <c r="C84" s="40" t="s">
        <v>57</v>
      </c>
      <c r="D84" s="149"/>
      <c r="E84" s="46">
        <f t="shared" si="1"/>
        <v>0</v>
      </c>
      <c r="F84" s="189"/>
      <c r="G84" s="190"/>
      <c r="H84" s="190"/>
      <c r="I84" s="191"/>
    </row>
    <row r="85" spans="1:9" ht="15.75" customHeight="1" thickTop="1" thickBot="1" x14ac:dyDescent="0.4">
      <c r="A85" s="48" t="s">
        <v>104</v>
      </c>
      <c r="B85" s="125"/>
      <c r="C85" s="40"/>
      <c r="D85" s="141"/>
      <c r="E85" s="46"/>
      <c r="F85" s="204"/>
      <c r="G85" s="205"/>
      <c r="H85" s="205"/>
      <c r="I85" s="206"/>
    </row>
    <row r="86" spans="1:9" ht="15.75" customHeight="1" thickTop="1" x14ac:dyDescent="0.35">
      <c r="A86" s="50" t="s">
        <v>105</v>
      </c>
      <c r="B86" s="125">
        <v>21</v>
      </c>
      <c r="C86" s="40" t="s">
        <v>57</v>
      </c>
      <c r="D86" s="149"/>
      <c r="E86" s="46">
        <f t="shared" si="1"/>
        <v>0</v>
      </c>
      <c r="F86" s="189"/>
      <c r="G86" s="190"/>
      <c r="H86" s="190"/>
      <c r="I86" s="191"/>
    </row>
    <row r="87" spans="1:9" ht="15.75" customHeight="1" x14ac:dyDescent="0.35">
      <c r="A87" s="50" t="s">
        <v>106</v>
      </c>
      <c r="B87" s="125">
        <v>21</v>
      </c>
      <c r="C87" s="40" t="s">
        <v>57</v>
      </c>
      <c r="D87" s="149"/>
      <c r="E87" s="46">
        <f t="shared" si="1"/>
        <v>0</v>
      </c>
      <c r="F87" s="189"/>
      <c r="G87" s="190"/>
      <c r="H87" s="190"/>
      <c r="I87" s="191"/>
    </row>
    <row r="88" spans="1:9" ht="15.75" customHeight="1" x14ac:dyDescent="0.35">
      <c r="A88" s="50" t="s">
        <v>107</v>
      </c>
      <c r="B88" s="125">
        <v>21</v>
      </c>
      <c r="C88" s="40" t="s">
        <v>57</v>
      </c>
      <c r="D88" s="149"/>
      <c r="E88" s="46">
        <f t="shared" si="1"/>
        <v>0</v>
      </c>
      <c r="F88" s="189"/>
      <c r="G88" s="190"/>
      <c r="H88" s="190"/>
      <c r="I88" s="191"/>
    </row>
    <row r="89" spans="1:9" ht="15.75" customHeight="1" x14ac:dyDescent="0.35">
      <c r="A89" s="50" t="s">
        <v>108</v>
      </c>
      <c r="B89" s="125">
        <v>21</v>
      </c>
      <c r="C89" s="40" t="s">
        <v>57</v>
      </c>
      <c r="D89" s="149"/>
      <c r="E89" s="46">
        <f t="shared" si="1"/>
        <v>0</v>
      </c>
      <c r="F89" s="189"/>
      <c r="G89" s="190"/>
      <c r="H89" s="190"/>
      <c r="I89" s="191"/>
    </row>
    <row r="90" spans="1:9" ht="15.75" customHeight="1" thickBot="1" x14ac:dyDescent="0.4">
      <c r="A90" s="49" t="s">
        <v>109</v>
      </c>
      <c r="B90" s="125">
        <v>21</v>
      </c>
      <c r="C90" s="40" t="s">
        <v>57</v>
      </c>
      <c r="D90" s="149"/>
      <c r="E90" s="46">
        <f t="shared" si="1"/>
        <v>0</v>
      </c>
      <c r="F90" s="189"/>
      <c r="G90" s="190"/>
      <c r="H90" s="190"/>
      <c r="I90" s="191"/>
    </row>
    <row r="91" spans="1:9" ht="15.75" customHeight="1" thickTop="1" thickBot="1" x14ac:dyDescent="0.4">
      <c r="A91" s="48" t="s">
        <v>110</v>
      </c>
      <c r="B91" s="125"/>
      <c r="C91" s="40"/>
      <c r="D91" s="141"/>
      <c r="E91" s="46"/>
      <c r="F91" s="204"/>
      <c r="G91" s="205"/>
      <c r="H91" s="205"/>
      <c r="I91" s="206"/>
    </row>
    <row r="92" spans="1:9" ht="15.75" customHeight="1" thickTop="1" x14ac:dyDescent="0.35">
      <c r="A92" s="49" t="s">
        <v>111</v>
      </c>
      <c r="B92" s="125">
        <v>1</v>
      </c>
      <c r="C92" s="40" t="s">
        <v>85</v>
      </c>
      <c r="D92" s="149"/>
      <c r="E92" s="46">
        <f t="shared" si="1"/>
        <v>0</v>
      </c>
      <c r="F92" s="189"/>
      <c r="G92" s="190"/>
      <c r="H92" s="190"/>
      <c r="I92" s="191"/>
    </row>
    <row r="93" spans="1:9" ht="15.75" customHeight="1" x14ac:dyDescent="0.35">
      <c r="A93" s="49" t="s">
        <v>112</v>
      </c>
      <c r="B93" s="125">
        <v>1</v>
      </c>
      <c r="C93" s="40" t="s">
        <v>85</v>
      </c>
      <c r="D93" s="149"/>
      <c r="E93" s="46">
        <f t="shared" si="1"/>
        <v>0</v>
      </c>
      <c r="F93" s="189"/>
      <c r="G93" s="190"/>
      <c r="H93" s="190"/>
      <c r="I93" s="191"/>
    </row>
    <row r="94" spans="1:9" ht="15.75" customHeight="1" thickBot="1" x14ac:dyDescent="0.4">
      <c r="A94" s="49" t="s">
        <v>113</v>
      </c>
      <c r="B94" s="125">
        <v>1</v>
      </c>
      <c r="C94" s="40" t="s">
        <v>85</v>
      </c>
      <c r="D94" s="149"/>
      <c r="E94" s="46">
        <f t="shared" si="1"/>
        <v>0</v>
      </c>
      <c r="F94" s="189"/>
      <c r="G94" s="190"/>
      <c r="H94" s="190"/>
      <c r="I94" s="191"/>
    </row>
    <row r="95" spans="1:9" ht="15.75" customHeight="1" thickTop="1" thickBot="1" x14ac:dyDescent="0.4">
      <c r="A95" s="48" t="s">
        <v>114</v>
      </c>
      <c r="B95" s="125"/>
      <c r="C95" s="40"/>
      <c r="D95" s="141"/>
      <c r="E95" s="46"/>
      <c r="F95" s="204"/>
      <c r="G95" s="205"/>
      <c r="H95" s="205"/>
      <c r="I95" s="206"/>
    </row>
    <row r="96" spans="1:9" ht="15.75" customHeight="1" thickTop="1" x14ac:dyDescent="0.35">
      <c r="A96" s="49" t="s">
        <v>115</v>
      </c>
      <c r="B96" s="125">
        <v>1</v>
      </c>
      <c r="C96" s="40" t="s">
        <v>85</v>
      </c>
      <c r="D96" s="149"/>
      <c r="E96" s="46">
        <f t="shared" si="1"/>
        <v>0</v>
      </c>
      <c r="F96" s="189"/>
      <c r="G96" s="190"/>
      <c r="H96" s="190"/>
      <c r="I96" s="191"/>
    </row>
    <row r="97" spans="1:9" ht="15.75" customHeight="1" x14ac:dyDescent="0.35">
      <c r="A97" s="49" t="s">
        <v>116</v>
      </c>
      <c r="B97" s="125">
        <v>1</v>
      </c>
      <c r="C97" s="40" t="s">
        <v>85</v>
      </c>
      <c r="D97" s="149"/>
      <c r="E97" s="46">
        <f t="shared" si="1"/>
        <v>0</v>
      </c>
      <c r="F97" s="189"/>
      <c r="G97" s="190"/>
      <c r="H97" s="190"/>
      <c r="I97" s="191"/>
    </row>
    <row r="98" spans="1:9" ht="15.75" customHeight="1" x14ac:dyDescent="0.35">
      <c r="A98" s="49" t="s">
        <v>117</v>
      </c>
      <c r="B98" s="125">
        <v>1</v>
      </c>
      <c r="C98" s="40" t="s">
        <v>85</v>
      </c>
      <c r="D98" s="149"/>
      <c r="E98" s="46">
        <f t="shared" si="1"/>
        <v>0</v>
      </c>
      <c r="F98" s="189"/>
      <c r="G98" s="190"/>
      <c r="H98" s="190"/>
      <c r="I98" s="191"/>
    </row>
    <row r="99" spans="1:9" ht="15.75" customHeight="1" x14ac:dyDescent="0.35">
      <c r="A99" s="49" t="s">
        <v>118</v>
      </c>
      <c r="B99" s="125">
        <v>1</v>
      </c>
      <c r="C99" s="40" t="s">
        <v>85</v>
      </c>
      <c r="D99" s="149"/>
      <c r="E99" s="46">
        <f t="shared" si="1"/>
        <v>0</v>
      </c>
      <c r="F99" s="189"/>
      <c r="G99" s="190"/>
      <c r="H99" s="190"/>
      <c r="I99" s="191"/>
    </row>
    <row r="100" spans="1:9" ht="15.75" customHeight="1" x14ac:dyDescent="0.35">
      <c r="A100" s="49" t="s">
        <v>119</v>
      </c>
      <c r="B100" s="125">
        <v>1</v>
      </c>
      <c r="C100" s="40" t="s">
        <v>85</v>
      </c>
      <c r="D100" s="149"/>
      <c r="E100" s="46">
        <f t="shared" ref="E100:E122" si="2">SUM(B100)*D100</f>
        <v>0</v>
      </c>
      <c r="F100" s="189"/>
      <c r="G100" s="190"/>
      <c r="H100" s="190"/>
      <c r="I100" s="191"/>
    </row>
    <row r="101" spans="1:9" ht="15.75" customHeight="1" x14ac:dyDescent="0.35">
      <c r="A101" s="49" t="s">
        <v>120</v>
      </c>
      <c r="B101" s="125">
        <v>15</v>
      </c>
      <c r="C101" s="40" t="s">
        <v>121</v>
      </c>
      <c r="D101" s="149"/>
      <c r="E101" s="46">
        <f t="shared" si="2"/>
        <v>0</v>
      </c>
      <c r="F101" s="189" t="s">
        <v>122</v>
      </c>
      <c r="G101" s="190"/>
      <c r="H101" s="190"/>
      <c r="I101" s="191"/>
    </row>
    <row r="102" spans="1:9" ht="15.75" customHeight="1" x14ac:dyDescent="0.35">
      <c r="A102" s="49" t="s">
        <v>123</v>
      </c>
      <c r="B102" s="125">
        <v>1</v>
      </c>
      <c r="C102" s="40" t="s">
        <v>85</v>
      </c>
      <c r="D102" s="149"/>
      <c r="E102" s="46">
        <f t="shared" si="2"/>
        <v>0</v>
      </c>
      <c r="F102" s="189" t="s">
        <v>124</v>
      </c>
      <c r="G102" s="190"/>
      <c r="H102" s="190"/>
      <c r="I102" s="191"/>
    </row>
    <row r="103" spans="1:9" ht="15.75" customHeight="1" thickBot="1" x14ac:dyDescent="0.4">
      <c r="A103" s="49" t="s">
        <v>125</v>
      </c>
      <c r="B103" s="125">
        <v>1</v>
      </c>
      <c r="C103" s="40" t="s">
        <v>85</v>
      </c>
      <c r="D103" s="149"/>
      <c r="E103" s="46">
        <f t="shared" si="2"/>
        <v>0</v>
      </c>
      <c r="F103" s="189" t="s">
        <v>126</v>
      </c>
      <c r="G103" s="190"/>
      <c r="H103" s="190"/>
      <c r="I103" s="191"/>
    </row>
    <row r="104" spans="1:9" ht="15.75" customHeight="1" thickTop="1" thickBot="1" x14ac:dyDescent="0.4">
      <c r="A104" s="48" t="s">
        <v>127</v>
      </c>
      <c r="B104" s="125"/>
      <c r="C104" s="40"/>
      <c r="D104" s="141"/>
      <c r="E104" s="46"/>
      <c r="F104" s="204"/>
      <c r="G104" s="205"/>
      <c r="H104" s="205"/>
      <c r="I104" s="206"/>
    </row>
    <row r="105" spans="1:9" ht="15.75" customHeight="1" thickTop="1" x14ac:dyDescent="0.35">
      <c r="A105" s="49" t="s">
        <v>128</v>
      </c>
      <c r="B105" s="125">
        <v>1</v>
      </c>
      <c r="C105" s="40" t="s">
        <v>85</v>
      </c>
      <c r="D105" s="149"/>
      <c r="E105" s="46">
        <f t="shared" si="2"/>
        <v>0</v>
      </c>
      <c r="F105" s="189"/>
      <c r="G105" s="190"/>
      <c r="H105" s="190"/>
      <c r="I105" s="191"/>
    </row>
    <row r="106" spans="1:9" ht="15.75" customHeight="1" x14ac:dyDescent="0.35">
      <c r="A106" s="49" t="s">
        <v>129</v>
      </c>
      <c r="B106" s="125">
        <v>1</v>
      </c>
      <c r="C106" s="40" t="s">
        <v>85</v>
      </c>
      <c r="D106" s="149"/>
      <c r="E106" s="46">
        <f t="shared" si="2"/>
        <v>0</v>
      </c>
      <c r="F106" s="189"/>
      <c r="G106" s="190"/>
      <c r="H106" s="190"/>
      <c r="I106" s="191"/>
    </row>
    <row r="107" spans="1:9" ht="15.75" customHeight="1" thickBot="1" x14ac:dyDescent="0.4">
      <c r="A107" s="47" t="s">
        <v>130</v>
      </c>
      <c r="B107" s="125">
        <v>1</v>
      </c>
      <c r="C107" s="40" t="s">
        <v>68</v>
      </c>
      <c r="D107" s="149"/>
      <c r="E107" s="46">
        <f t="shared" si="2"/>
        <v>0</v>
      </c>
      <c r="F107" s="189"/>
      <c r="G107" s="190"/>
      <c r="H107" s="190"/>
      <c r="I107" s="191"/>
    </row>
    <row r="108" spans="1:9" ht="15.75" customHeight="1" thickTop="1" thickBot="1" x14ac:dyDescent="0.4">
      <c r="A108" s="48" t="s">
        <v>131</v>
      </c>
      <c r="B108" s="125"/>
      <c r="C108" s="40"/>
      <c r="D108" s="141"/>
      <c r="E108" s="46"/>
      <c r="F108" s="204"/>
      <c r="G108" s="205"/>
      <c r="H108" s="205"/>
      <c r="I108" s="206"/>
    </row>
    <row r="109" spans="1:9" ht="15.75" customHeight="1" thickTop="1" x14ac:dyDescent="0.35">
      <c r="A109" s="49" t="s">
        <v>132</v>
      </c>
      <c r="B109" s="125">
        <v>1</v>
      </c>
      <c r="C109" s="40" t="s">
        <v>85</v>
      </c>
      <c r="D109" s="149"/>
      <c r="E109" s="46">
        <f t="shared" si="2"/>
        <v>0</v>
      </c>
      <c r="F109" s="189"/>
      <c r="G109" s="190"/>
      <c r="H109" s="190"/>
      <c r="I109" s="191"/>
    </row>
    <row r="110" spans="1:9" ht="15.75" customHeight="1" x14ac:dyDescent="0.35">
      <c r="A110" s="49" t="s">
        <v>133</v>
      </c>
      <c r="B110" s="125">
        <v>1</v>
      </c>
      <c r="C110" s="40" t="s">
        <v>85</v>
      </c>
      <c r="D110" s="149"/>
      <c r="E110" s="46">
        <f t="shared" si="2"/>
        <v>0</v>
      </c>
      <c r="F110" s="189"/>
      <c r="G110" s="190"/>
      <c r="H110" s="190"/>
      <c r="I110" s="191"/>
    </row>
    <row r="111" spans="1:9" ht="15.75" customHeight="1" x14ac:dyDescent="0.35">
      <c r="A111" s="49" t="s">
        <v>134</v>
      </c>
      <c r="B111" s="125">
        <v>1</v>
      </c>
      <c r="C111" s="40" t="s">
        <v>85</v>
      </c>
      <c r="D111" s="149"/>
      <c r="E111" s="46">
        <f t="shared" si="2"/>
        <v>0</v>
      </c>
      <c r="F111" s="189"/>
      <c r="G111" s="190"/>
      <c r="H111" s="190"/>
      <c r="I111" s="191"/>
    </row>
    <row r="112" spans="1:9" ht="15.75" customHeight="1" x14ac:dyDescent="0.35">
      <c r="A112" s="49" t="s">
        <v>135</v>
      </c>
      <c r="B112" s="125">
        <v>2</v>
      </c>
      <c r="C112" s="40" t="s">
        <v>121</v>
      </c>
      <c r="D112" s="149"/>
      <c r="E112" s="46">
        <f t="shared" si="2"/>
        <v>0</v>
      </c>
      <c r="F112" s="189"/>
      <c r="G112" s="190"/>
      <c r="H112" s="190"/>
      <c r="I112" s="191"/>
    </row>
    <row r="113" spans="1:9" ht="15.75" customHeight="1" x14ac:dyDescent="0.35">
      <c r="A113" s="49" t="s">
        <v>136</v>
      </c>
      <c r="B113" s="125">
        <v>1</v>
      </c>
      <c r="C113" s="40" t="s">
        <v>85</v>
      </c>
      <c r="D113" s="149"/>
      <c r="E113" s="46">
        <f t="shared" si="2"/>
        <v>0</v>
      </c>
      <c r="F113" s="189"/>
      <c r="G113" s="190"/>
      <c r="H113" s="190"/>
      <c r="I113" s="191"/>
    </row>
    <row r="114" spans="1:9" ht="15.75" customHeight="1" thickBot="1" x14ac:dyDescent="0.4">
      <c r="A114" s="49" t="s">
        <v>137</v>
      </c>
      <c r="B114" s="125">
        <v>27</v>
      </c>
      <c r="C114" s="125" t="s">
        <v>121</v>
      </c>
      <c r="D114" s="149"/>
      <c r="E114" s="46">
        <f t="shared" si="2"/>
        <v>0</v>
      </c>
      <c r="F114" s="189"/>
      <c r="G114" s="190"/>
      <c r="H114" s="190"/>
      <c r="I114" s="191"/>
    </row>
    <row r="115" spans="1:9" ht="15.75" customHeight="1" thickTop="1" thickBot="1" x14ac:dyDescent="0.4">
      <c r="A115" s="48" t="s">
        <v>138</v>
      </c>
      <c r="B115" s="125"/>
      <c r="C115" s="40"/>
      <c r="D115" s="141"/>
      <c r="E115" s="46"/>
      <c r="F115" s="204"/>
      <c r="G115" s="205"/>
      <c r="H115" s="205"/>
      <c r="I115" s="206"/>
    </row>
    <row r="116" spans="1:9" ht="15.75" customHeight="1" thickTop="1" x14ac:dyDescent="0.35">
      <c r="A116" s="47" t="s">
        <v>139</v>
      </c>
      <c r="B116" s="125">
        <v>1</v>
      </c>
      <c r="C116" s="40" t="s">
        <v>68</v>
      </c>
      <c r="D116" s="149"/>
      <c r="E116" s="46">
        <f t="shared" si="2"/>
        <v>0</v>
      </c>
      <c r="F116" s="189" t="s">
        <v>86</v>
      </c>
      <c r="G116" s="190"/>
      <c r="H116" s="190"/>
      <c r="I116" s="191"/>
    </row>
    <row r="117" spans="1:9" ht="15.75" customHeight="1" x14ac:dyDescent="0.35">
      <c r="A117" s="47" t="s">
        <v>140</v>
      </c>
      <c r="B117" s="125">
        <v>1</v>
      </c>
      <c r="C117" s="40" t="s">
        <v>68</v>
      </c>
      <c r="D117" s="149"/>
      <c r="E117" s="46">
        <f t="shared" si="2"/>
        <v>0</v>
      </c>
      <c r="F117" s="189" t="s">
        <v>86</v>
      </c>
      <c r="G117" s="190"/>
      <c r="H117" s="190"/>
      <c r="I117" s="191"/>
    </row>
    <row r="118" spans="1:9" ht="15.75" customHeight="1" thickBot="1" x14ac:dyDescent="0.4">
      <c r="A118" s="47" t="s">
        <v>141</v>
      </c>
      <c r="B118" s="125"/>
      <c r="C118" s="40"/>
      <c r="D118" s="141"/>
      <c r="E118" s="127" t="s">
        <v>142</v>
      </c>
      <c r="F118" s="204" t="s">
        <v>143</v>
      </c>
      <c r="G118" s="205"/>
      <c r="H118" s="205"/>
      <c r="I118" s="206"/>
    </row>
    <row r="119" spans="1:9" ht="15.75" customHeight="1" thickTop="1" thickBot="1" x14ac:dyDescent="0.4">
      <c r="A119" s="48" t="s">
        <v>144</v>
      </c>
      <c r="B119" s="125"/>
      <c r="C119" s="40"/>
      <c r="D119" s="141"/>
      <c r="E119" s="46"/>
      <c r="F119" s="204"/>
      <c r="G119" s="205"/>
      <c r="H119" s="205"/>
      <c r="I119" s="206"/>
    </row>
    <row r="120" spans="1:9" ht="15.75" customHeight="1" thickTop="1" x14ac:dyDescent="0.35">
      <c r="A120" s="47" t="s">
        <v>145</v>
      </c>
      <c r="B120" s="125">
        <v>27</v>
      </c>
      <c r="C120" s="125" t="s">
        <v>121</v>
      </c>
      <c r="D120" s="149"/>
      <c r="E120" s="46">
        <f t="shared" si="2"/>
        <v>0</v>
      </c>
      <c r="F120" s="189"/>
      <c r="G120" s="190"/>
      <c r="H120" s="190"/>
      <c r="I120" s="191"/>
    </row>
    <row r="121" spans="1:9" ht="15.75" customHeight="1" x14ac:dyDescent="0.35">
      <c r="A121" s="47" t="s">
        <v>146</v>
      </c>
      <c r="B121" s="125">
        <v>1</v>
      </c>
      <c r="C121" s="40" t="s">
        <v>85</v>
      </c>
      <c r="D121" s="149"/>
      <c r="E121" s="46">
        <f t="shared" si="2"/>
        <v>0</v>
      </c>
      <c r="F121" s="189"/>
      <c r="G121" s="190"/>
      <c r="H121" s="190"/>
      <c r="I121" s="191"/>
    </row>
    <row r="122" spans="1:9" ht="15.75" customHeight="1" x14ac:dyDescent="0.35">
      <c r="A122" s="47" t="s">
        <v>147</v>
      </c>
      <c r="B122" s="125">
        <v>1</v>
      </c>
      <c r="C122" s="40" t="s">
        <v>85</v>
      </c>
      <c r="D122" s="149"/>
      <c r="E122" s="46">
        <f t="shared" si="2"/>
        <v>0</v>
      </c>
      <c r="F122" s="189"/>
      <c r="G122" s="190"/>
      <c r="H122" s="190"/>
      <c r="I122" s="191"/>
    </row>
    <row r="123" spans="1:9" ht="15.75" customHeight="1" thickBot="1" x14ac:dyDescent="0.4">
      <c r="A123" s="47"/>
      <c r="B123" s="40"/>
      <c r="C123" s="40"/>
      <c r="D123" s="45"/>
      <c r="E123" s="46"/>
      <c r="F123" s="204"/>
      <c r="G123" s="205"/>
      <c r="H123" s="205"/>
      <c r="I123" s="206"/>
    </row>
    <row r="124" spans="1:9" ht="23.25" customHeight="1" thickTop="1" thickBot="1" x14ac:dyDescent="0.4">
      <c r="A124" s="51" t="s">
        <v>148</v>
      </c>
      <c r="B124" s="52"/>
      <c r="C124" s="53"/>
      <c r="D124" s="54"/>
      <c r="E124" s="55">
        <f>SUM(E41:E122)</f>
        <v>0</v>
      </c>
      <c r="F124" s="234"/>
      <c r="G124" s="235"/>
      <c r="H124" s="235"/>
      <c r="I124" s="236"/>
    </row>
    <row r="125" spans="1:9" ht="23.25" customHeight="1" thickTop="1" thickBot="1" x14ac:dyDescent="0.4">
      <c r="A125" s="51" t="s">
        <v>149</v>
      </c>
      <c r="B125" s="52"/>
      <c r="C125" s="53"/>
      <c r="D125" s="54"/>
      <c r="E125" s="55">
        <f>SUM(E124)/B20</f>
        <v>0</v>
      </c>
      <c r="F125" s="234"/>
      <c r="G125" s="235"/>
      <c r="H125" s="235"/>
      <c r="I125" s="236"/>
    </row>
    <row r="126" spans="1:9" ht="23.25" customHeight="1" thickTop="1" thickBot="1" x14ac:dyDescent="0.4">
      <c r="A126" s="56"/>
      <c r="B126" s="57"/>
      <c r="C126" s="57"/>
      <c r="D126" s="57"/>
      <c r="E126" s="58"/>
      <c r="F126" s="59"/>
      <c r="G126" s="59"/>
      <c r="H126" s="59"/>
      <c r="I126" s="59"/>
    </row>
    <row r="127" spans="1:9" ht="23.25" customHeight="1" thickTop="1" thickBot="1" x14ac:dyDescent="0.4">
      <c r="A127" s="51" t="s">
        <v>150</v>
      </c>
      <c r="B127" s="52"/>
      <c r="C127" s="53"/>
      <c r="D127" s="54"/>
      <c r="E127" s="55"/>
      <c r="F127" s="234"/>
      <c r="G127" s="235"/>
      <c r="H127" s="235"/>
      <c r="I127" s="236"/>
    </row>
    <row r="128" spans="1:9" ht="23.25" customHeight="1" thickTop="1" x14ac:dyDescent="0.35">
      <c r="A128" s="60" t="s">
        <v>151</v>
      </c>
      <c r="B128" s="61"/>
      <c r="C128" s="62"/>
      <c r="D128" s="63"/>
      <c r="E128" s="151"/>
      <c r="F128" s="170"/>
      <c r="G128" s="171"/>
      <c r="H128" s="171"/>
      <c r="I128" s="172"/>
    </row>
    <row r="129" spans="1:9" ht="23.25" customHeight="1" thickBot="1" x14ac:dyDescent="0.4">
      <c r="A129" s="60" t="s">
        <v>152</v>
      </c>
      <c r="B129" s="65"/>
      <c r="C129" s="66"/>
      <c r="D129" s="67"/>
      <c r="E129" s="152"/>
      <c r="F129" s="173"/>
      <c r="G129" s="174"/>
      <c r="H129" s="174"/>
      <c r="I129" s="175"/>
    </row>
    <row r="130" spans="1:9" ht="23.25" customHeight="1" thickTop="1" thickBot="1" x14ac:dyDescent="0.4">
      <c r="A130" s="51" t="s">
        <v>153</v>
      </c>
      <c r="B130" s="52"/>
      <c r="C130" s="53"/>
      <c r="D130" s="54"/>
      <c r="E130" s="87">
        <f>SUM(E128:E129)</f>
        <v>0</v>
      </c>
      <c r="F130" s="234"/>
      <c r="G130" s="235"/>
      <c r="H130" s="235"/>
      <c r="I130" s="236"/>
    </row>
    <row r="131" spans="1:9" ht="23.25" customHeight="1" thickTop="1" thickBot="1" x14ac:dyDescent="0.4">
      <c r="A131" s="56"/>
      <c r="B131" s="57"/>
      <c r="C131" s="57"/>
      <c r="D131" s="57"/>
      <c r="E131" s="58"/>
      <c r="F131" s="59"/>
      <c r="G131" s="59"/>
      <c r="H131" s="59"/>
      <c r="I131" s="59"/>
    </row>
    <row r="132" spans="1:9" ht="23.25" customHeight="1" thickTop="1" thickBot="1" x14ac:dyDescent="0.4">
      <c r="A132" s="51" t="s">
        <v>154</v>
      </c>
      <c r="B132" s="52"/>
      <c r="C132" s="53"/>
      <c r="D132" s="53"/>
      <c r="E132" s="68"/>
      <c r="F132" s="53"/>
      <c r="G132" s="53"/>
      <c r="H132" s="53"/>
      <c r="I132" s="54"/>
    </row>
    <row r="133" spans="1:9" ht="16.5" thickTop="1" thickBot="1" x14ac:dyDescent="0.4">
      <c r="A133" s="237"/>
      <c r="B133" s="238"/>
      <c r="C133" s="238"/>
      <c r="D133" s="238"/>
      <c r="E133" s="238"/>
      <c r="F133" s="238"/>
      <c r="G133" s="238"/>
      <c r="H133" s="238"/>
      <c r="I133" s="239"/>
    </row>
    <row r="134" spans="1:9" ht="16" thickBot="1" x14ac:dyDescent="0.4">
      <c r="A134" s="69" t="s">
        <v>155</v>
      </c>
      <c r="B134" s="70" t="s">
        <v>50</v>
      </c>
      <c r="C134" s="70" t="s">
        <v>51</v>
      </c>
      <c r="D134" s="70" t="s">
        <v>52</v>
      </c>
      <c r="E134" s="71" t="s">
        <v>53</v>
      </c>
      <c r="F134" s="71" t="s">
        <v>156</v>
      </c>
      <c r="G134" s="72" t="s">
        <v>53</v>
      </c>
      <c r="H134" s="79"/>
      <c r="I134" s="74"/>
    </row>
    <row r="135" spans="1:9" ht="16.5" thickTop="1" thickBot="1" x14ac:dyDescent="0.4">
      <c r="A135" s="75" t="s">
        <v>157</v>
      </c>
      <c r="B135" s="113"/>
      <c r="C135" s="76"/>
      <c r="D135" s="76"/>
      <c r="E135" s="77"/>
      <c r="F135" s="77"/>
      <c r="G135" s="78"/>
      <c r="H135" s="79"/>
      <c r="I135" s="74"/>
    </row>
    <row r="136" spans="1:9" ht="25" thickTop="1" thickBot="1" x14ac:dyDescent="0.4">
      <c r="A136" s="143" t="s">
        <v>158</v>
      </c>
      <c r="B136" s="165">
        <v>71.599999999999994</v>
      </c>
      <c r="C136" s="38" t="s">
        <v>159</v>
      </c>
      <c r="D136" s="153"/>
      <c r="E136" s="77">
        <f>SUM(B136)*D136</f>
        <v>0</v>
      </c>
      <c r="F136" s="166">
        <v>3</v>
      </c>
      <c r="G136" s="80">
        <f>SUM(E136*F136)</f>
        <v>0</v>
      </c>
      <c r="H136" s="79"/>
      <c r="I136" s="74"/>
    </row>
    <row r="137" spans="1:9" ht="16.5" thickTop="1" thickBot="1" x14ac:dyDescent="0.4">
      <c r="A137" s="81" t="s">
        <v>160</v>
      </c>
      <c r="B137" s="39"/>
      <c r="C137" s="39"/>
      <c r="D137" s="39"/>
      <c r="E137" s="39"/>
      <c r="F137" s="82"/>
      <c r="G137" s="83">
        <f>SUM(G136:G136)</f>
        <v>0</v>
      </c>
      <c r="H137" s="79"/>
      <c r="I137" s="74"/>
    </row>
    <row r="138" spans="1:9" ht="16" thickBot="1" x14ac:dyDescent="0.4">
      <c r="A138" s="224"/>
      <c r="B138" s="225"/>
      <c r="C138" s="225"/>
      <c r="D138" s="225"/>
      <c r="E138" s="225"/>
      <c r="F138" s="225"/>
      <c r="G138" s="225"/>
      <c r="H138" s="225"/>
      <c r="I138" s="226"/>
    </row>
    <row r="139" spans="1:9" ht="16" thickBot="1" x14ac:dyDescent="0.4">
      <c r="A139" s="69" t="s">
        <v>161</v>
      </c>
      <c r="B139" s="70" t="s">
        <v>50</v>
      </c>
      <c r="C139" s="70" t="s">
        <v>51</v>
      </c>
      <c r="D139" s="70" t="s">
        <v>52</v>
      </c>
      <c r="E139" s="71" t="s">
        <v>53</v>
      </c>
      <c r="F139" s="71" t="s">
        <v>156</v>
      </c>
      <c r="G139" s="72" t="s">
        <v>53</v>
      </c>
      <c r="H139" s="79"/>
      <c r="I139" s="74"/>
    </row>
    <row r="140" spans="1:9" ht="16.5" thickTop="1" thickBot="1" x14ac:dyDescent="0.4">
      <c r="A140" s="75" t="s">
        <v>157</v>
      </c>
      <c r="B140" s="113"/>
      <c r="C140" s="76"/>
      <c r="D140" s="76"/>
      <c r="E140" s="77"/>
      <c r="F140" s="77"/>
      <c r="G140" s="78"/>
      <c r="H140" s="79"/>
      <c r="I140" s="74"/>
    </row>
    <row r="141" spans="1:9" ht="25" thickTop="1" thickBot="1" x14ac:dyDescent="0.4">
      <c r="A141" s="143" t="s">
        <v>162</v>
      </c>
      <c r="B141" s="165">
        <v>71.599999999999994</v>
      </c>
      <c r="C141" s="38" t="s">
        <v>159</v>
      </c>
      <c r="D141" s="153"/>
      <c r="E141" s="77">
        <f>SUM(B141)*D141</f>
        <v>0</v>
      </c>
      <c r="F141" s="166">
        <v>5</v>
      </c>
      <c r="G141" s="80">
        <f>SUM(E141*F141)</f>
        <v>0</v>
      </c>
      <c r="H141" s="79"/>
      <c r="I141" s="74"/>
    </row>
    <row r="142" spans="1:9" ht="16.5" thickTop="1" thickBot="1" x14ac:dyDescent="0.4">
      <c r="A142" s="81" t="s">
        <v>163</v>
      </c>
      <c r="B142" s="39"/>
      <c r="C142" s="39"/>
      <c r="D142" s="39"/>
      <c r="E142" s="39"/>
      <c r="F142" s="82"/>
      <c r="G142" s="83">
        <f>SUM(G141:G141)</f>
        <v>0</v>
      </c>
      <c r="H142" s="79"/>
      <c r="I142" s="74"/>
    </row>
    <row r="143" spans="1:9" ht="16" thickBot="1" x14ac:dyDescent="0.4">
      <c r="A143" s="227"/>
      <c r="B143" s="228"/>
      <c r="C143" s="228"/>
      <c r="D143" s="228"/>
      <c r="E143" s="228"/>
      <c r="F143" s="228"/>
      <c r="G143" s="228"/>
      <c r="H143" s="228"/>
      <c r="I143" s="229"/>
    </row>
    <row r="144" spans="1:9" ht="16" thickBot="1" x14ac:dyDescent="0.4">
      <c r="A144" s="69" t="s">
        <v>164</v>
      </c>
      <c r="B144" s="70" t="s">
        <v>50</v>
      </c>
      <c r="C144" s="70" t="s">
        <v>51</v>
      </c>
      <c r="D144" s="70" t="s">
        <v>52</v>
      </c>
      <c r="E144" s="71" t="s">
        <v>53</v>
      </c>
      <c r="F144" s="71" t="s">
        <v>156</v>
      </c>
      <c r="G144" s="72" t="s">
        <v>53</v>
      </c>
      <c r="H144" s="79"/>
      <c r="I144" s="74"/>
    </row>
    <row r="145" spans="1:9" ht="16.5" thickTop="1" thickBot="1" x14ac:dyDescent="0.4">
      <c r="A145" s="75" t="s">
        <v>157</v>
      </c>
      <c r="B145" s="113"/>
      <c r="C145" s="76"/>
      <c r="D145" s="76"/>
      <c r="E145" s="77"/>
      <c r="F145" s="77"/>
      <c r="G145" s="78"/>
      <c r="H145" s="79"/>
      <c r="I145" s="74"/>
    </row>
    <row r="146" spans="1:9" ht="25" thickTop="1" thickBot="1" x14ac:dyDescent="0.4">
      <c r="A146" s="143" t="s">
        <v>162</v>
      </c>
      <c r="B146" s="165">
        <v>85.2</v>
      </c>
      <c r="C146" s="38" t="s">
        <v>159</v>
      </c>
      <c r="D146" s="153"/>
      <c r="E146" s="77">
        <f>SUM(B146)*D146</f>
        <v>0</v>
      </c>
      <c r="F146" s="166">
        <v>10</v>
      </c>
      <c r="G146" s="80">
        <f>SUM(E146*F146)</f>
        <v>0</v>
      </c>
      <c r="H146" s="79"/>
      <c r="I146" s="74"/>
    </row>
    <row r="147" spans="1:9" ht="16.5" thickTop="1" thickBot="1" x14ac:dyDescent="0.4">
      <c r="A147" s="81" t="s">
        <v>165</v>
      </c>
      <c r="B147" s="115"/>
      <c r="C147" s="115"/>
      <c r="D147" s="115"/>
      <c r="E147" s="115"/>
      <c r="F147" s="116"/>
      <c r="G147" s="117">
        <f>SUM(G146:G146)</f>
        <v>0</v>
      </c>
      <c r="H147" s="84"/>
      <c r="I147" s="74"/>
    </row>
    <row r="148" spans="1:9" ht="16" thickBot="1" x14ac:dyDescent="0.4">
      <c r="A148" s="230"/>
      <c r="B148" s="231"/>
      <c r="C148" s="231"/>
      <c r="D148" s="231"/>
      <c r="E148" s="231"/>
      <c r="F148" s="231"/>
      <c r="G148" s="231"/>
      <c r="H148" s="232"/>
      <c r="I148" s="233"/>
    </row>
    <row r="149" spans="1:9" ht="16" thickBot="1" x14ac:dyDescent="0.4">
      <c r="A149" s="69" t="s">
        <v>166</v>
      </c>
      <c r="B149" s="70" t="s">
        <v>50</v>
      </c>
      <c r="C149" s="70" t="s">
        <v>51</v>
      </c>
      <c r="D149" s="70" t="s">
        <v>52</v>
      </c>
      <c r="E149" s="71" t="s">
        <v>53</v>
      </c>
      <c r="F149" s="71" t="s">
        <v>156</v>
      </c>
      <c r="G149" s="72" t="s">
        <v>53</v>
      </c>
      <c r="H149" s="73"/>
      <c r="I149" s="74"/>
    </row>
    <row r="150" spans="1:9" ht="16.5" thickTop="1" thickBot="1" x14ac:dyDescent="0.4">
      <c r="A150" s="75" t="s">
        <v>157</v>
      </c>
      <c r="B150" s="113"/>
      <c r="C150" s="76"/>
      <c r="D150" s="76"/>
      <c r="E150" s="77"/>
      <c r="F150" s="77"/>
      <c r="G150" s="78"/>
      <c r="H150" s="79"/>
      <c r="I150" s="74"/>
    </row>
    <row r="151" spans="1:9" ht="25" thickTop="1" thickBot="1" x14ac:dyDescent="0.4">
      <c r="A151" s="143" t="s">
        <v>162</v>
      </c>
      <c r="B151" s="165">
        <v>86.1</v>
      </c>
      <c r="C151" s="38" t="s">
        <v>159</v>
      </c>
      <c r="D151" s="153"/>
      <c r="E151" s="77">
        <f>SUM(B151)*D151</f>
        <v>0</v>
      </c>
      <c r="F151" s="166">
        <v>3</v>
      </c>
      <c r="G151" s="80">
        <f>SUM(E151*F151)</f>
        <v>0</v>
      </c>
      <c r="H151" s="79"/>
      <c r="I151" s="74"/>
    </row>
    <row r="152" spans="1:9" ht="16.5" thickTop="1" thickBot="1" x14ac:dyDescent="0.4">
      <c r="A152" s="81" t="s">
        <v>165</v>
      </c>
      <c r="B152" s="39"/>
      <c r="C152" s="39"/>
      <c r="D152" s="39"/>
      <c r="E152" s="39"/>
      <c r="F152" s="82"/>
      <c r="G152" s="83">
        <f>SUM(G151:G151)</f>
        <v>0</v>
      </c>
      <c r="H152" s="84"/>
      <c r="I152" s="74"/>
    </row>
    <row r="153" spans="1:9" ht="16" thickBot="1" x14ac:dyDescent="0.4">
      <c r="A153" s="224"/>
      <c r="B153" s="225"/>
      <c r="C153" s="225"/>
      <c r="D153" s="225"/>
      <c r="E153" s="225"/>
      <c r="F153" s="225"/>
      <c r="G153" s="225"/>
      <c r="H153" s="225"/>
      <c r="I153" s="226"/>
    </row>
    <row r="154" spans="1:9" ht="16" thickBot="1" x14ac:dyDescent="0.4">
      <c r="A154" s="69" t="s">
        <v>167</v>
      </c>
      <c r="B154" s="70" t="s">
        <v>50</v>
      </c>
      <c r="C154" s="70" t="s">
        <v>51</v>
      </c>
      <c r="D154" s="70" t="s">
        <v>52</v>
      </c>
      <c r="E154" s="71" t="s">
        <v>53</v>
      </c>
      <c r="F154" s="71" t="s">
        <v>156</v>
      </c>
      <c r="G154" s="72" t="s">
        <v>53</v>
      </c>
      <c r="H154" s="79"/>
      <c r="I154" s="74"/>
    </row>
    <row r="155" spans="1:9" ht="16.5" thickTop="1" thickBot="1" x14ac:dyDescent="0.4">
      <c r="A155" s="75" t="s">
        <v>157</v>
      </c>
      <c r="B155" s="113"/>
      <c r="C155" s="76"/>
      <c r="D155" s="76"/>
      <c r="E155" s="77"/>
      <c r="F155" s="77"/>
      <c r="G155" s="78"/>
      <c r="H155" s="79"/>
      <c r="I155" s="74"/>
    </row>
    <row r="156" spans="1:9" ht="25" thickTop="1" thickBot="1" x14ac:dyDescent="0.4">
      <c r="A156" s="143" t="s">
        <v>162</v>
      </c>
      <c r="B156" s="165">
        <v>94.2</v>
      </c>
      <c r="C156" s="38" t="s">
        <v>159</v>
      </c>
      <c r="D156" s="153"/>
      <c r="E156" s="77">
        <f>SUM(B156)*D156</f>
        <v>0</v>
      </c>
      <c r="F156" s="166">
        <v>6</v>
      </c>
      <c r="G156" s="80">
        <f>SUM(E156*F156)</f>
        <v>0</v>
      </c>
      <c r="H156" s="79"/>
      <c r="I156" s="74"/>
    </row>
    <row r="157" spans="1:9" ht="16.5" thickTop="1" thickBot="1" x14ac:dyDescent="0.4">
      <c r="A157" s="81" t="s">
        <v>168</v>
      </c>
      <c r="B157" s="39"/>
      <c r="C157" s="39"/>
      <c r="D157" s="39"/>
      <c r="E157" s="39"/>
      <c r="F157" s="82"/>
      <c r="G157" s="83">
        <f>SUM(G156:G156)</f>
        <v>0</v>
      </c>
      <c r="H157" s="79"/>
      <c r="I157" s="74"/>
    </row>
    <row r="158" spans="1:9" ht="16" thickBot="1" x14ac:dyDescent="0.4">
      <c r="A158" s="216"/>
      <c r="B158" s="216"/>
      <c r="C158" s="216"/>
      <c r="D158" s="216"/>
      <c r="E158" s="216"/>
      <c r="F158" s="216"/>
      <c r="G158" s="216"/>
      <c r="H158" s="216"/>
      <c r="I158" s="216"/>
    </row>
    <row r="159" spans="1:9" ht="16" thickBot="1" x14ac:dyDescent="0.4">
      <c r="A159" s="101" t="s">
        <v>169</v>
      </c>
      <c r="B159" s="70" t="s">
        <v>50</v>
      </c>
      <c r="C159" s="70" t="s">
        <v>51</v>
      </c>
      <c r="D159" s="70" t="s">
        <v>52</v>
      </c>
      <c r="E159" s="102" t="s">
        <v>53</v>
      </c>
      <c r="F159" s="71"/>
      <c r="G159" s="72"/>
      <c r="H159" s="132"/>
      <c r="I159" s="133"/>
    </row>
    <row r="160" spans="1:9" ht="16.5" thickTop="1" thickBot="1" x14ac:dyDescent="0.4">
      <c r="A160" s="103" t="s">
        <v>170</v>
      </c>
      <c r="B160" s="38"/>
      <c r="C160" s="38"/>
      <c r="D160" s="114"/>
      <c r="E160" s="99"/>
      <c r="F160" s="97"/>
      <c r="G160" s="98"/>
      <c r="H160" s="64"/>
      <c r="I160" s="99"/>
    </row>
    <row r="161" spans="1:9" ht="16" thickTop="1" x14ac:dyDescent="0.35">
      <c r="A161" s="105" t="s">
        <v>171</v>
      </c>
      <c r="B161" s="38">
        <v>7942</v>
      </c>
      <c r="C161" s="38" t="s">
        <v>172</v>
      </c>
      <c r="D161" s="153"/>
      <c r="E161" s="77">
        <f>SUM(B161)*D161</f>
        <v>0</v>
      </c>
      <c r="F161" s="77"/>
      <c r="G161" s="100"/>
      <c r="H161" s="64"/>
      <c r="I161" s="99"/>
    </row>
    <row r="162" spans="1:9" ht="16" thickBot="1" x14ac:dyDescent="0.4">
      <c r="A162" s="106" t="s">
        <v>173</v>
      </c>
      <c r="B162" s="38">
        <v>7942</v>
      </c>
      <c r="C162" s="38" t="s">
        <v>172</v>
      </c>
      <c r="D162" s="153"/>
      <c r="E162" s="77">
        <f t="shared" ref="E162" si="3">SUM(B162)*D162</f>
        <v>0</v>
      </c>
      <c r="F162" s="77"/>
      <c r="G162" s="100"/>
      <c r="H162" s="64"/>
      <c r="I162" s="99"/>
    </row>
    <row r="163" spans="1:9" ht="16.5" thickTop="1" thickBot="1" x14ac:dyDescent="0.4">
      <c r="A163" s="103" t="s">
        <v>213</v>
      </c>
      <c r="B163" s="38"/>
      <c r="C163" s="38"/>
      <c r="D163" s="114"/>
      <c r="E163" s="77"/>
      <c r="F163" s="77"/>
      <c r="G163" s="100"/>
      <c r="H163" s="64"/>
      <c r="I163" s="99"/>
    </row>
    <row r="164" spans="1:9" ht="16" thickTop="1" x14ac:dyDescent="0.35">
      <c r="A164" s="105" t="s">
        <v>175</v>
      </c>
      <c r="B164" s="38">
        <v>814</v>
      </c>
      <c r="C164" s="38" t="s">
        <v>172</v>
      </c>
      <c r="D164" s="153"/>
      <c r="E164" s="77">
        <f t="shared" ref="E164:E168" si="4">SUM(B164)*D164</f>
        <v>0</v>
      </c>
      <c r="F164" s="77"/>
      <c r="G164" s="100"/>
      <c r="H164" s="64"/>
      <c r="I164" s="99"/>
    </row>
    <row r="165" spans="1:9" x14ac:dyDescent="0.35">
      <c r="A165" s="89" t="s">
        <v>176</v>
      </c>
      <c r="B165" s="38">
        <v>592</v>
      </c>
      <c r="C165" s="38" t="s">
        <v>172</v>
      </c>
      <c r="D165" s="153"/>
      <c r="E165" s="77">
        <f t="shared" si="4"/>
        <v>0</v>
      </c>
      <c r="F165" s="77"/>
      <c r="G165" s="100"/>
      <c r="H165" s="64"/>
      <c r="I165" s="99"/>
    </row>
    <row r="166" spans="1:9" x14ac:dyDescent="0.35">
      <c r="A166" s="89" t="s">
        <v>177</v>
      </c>
      <c r="B166" s="164" t="s">
        <v>178</v>
      </c>
      <c r="C166" s="38" t="s">
        <v>172</v>
      </c>
      <c r="D166" s="153"/>
      <c r="E166" s="77">
        <f t="shared" si="4"/>
        <v>0</v>
      </c>
      <c r="F166" s="77"/>
      <c r="G166" s="100"/>
      <c r="H166" s="64"/>
      <c r="I166" s="99"/>
    </row>
    <row r="167" spans="1:9" x14ac:dyDescent="0.35">
      <c r="A167" s="89" t="s">
        <v>179</v>
      </c>
      <c r="B167" s="38">
        <v>900</v>
      </c>
      <c r="C167" s="38" t="s">
        <v>172</v>
      </c>
      <c r="D167" s="153"/>
      <c r="E167" s="77">
        <f t="shared" si="4"/>
        <v>0</v>
      </c>
      <c r="F167" s="77"/>
      <c r="G167" s="100"/>
      <c r="H167" s="64"/>
      <c r="I167" s="99"/>
    </row>
    <row r="168" spans="1:9" ht="16" thickBot="1" x14ac:dyDescent="0.4">
      <c r="A168" s="106" t="s">
        <v>180</v>
      </c>
      <c r="B168" s="38">
        <v>1225</v>
      </c>
      <c r="C168" s="38" t="s">
        <v>172</v>
      </c>
      <c r="D168" s="153"/>
      <c r="E168" s="77">
        <f t="shared" si="4"/>
        <v>0</v>
      </c>
      <c r="F168" s="77"/>
      <c r="G168" s="100"/>
      <c r="H168" s="64"/>
      <c r="I168" s="99"/>
    </row>
    <row r="169" spans="1:9" ht="16.5" thickTop="1" thickBot="1" x14ac:dyDescent="0.4">
      <c r="A169" s="103" t="s">
        <v>181</v>
      </c>
      <c r="B169" s="38"/>
      <c r="C169" s="38"/>
      <c r="D169" s="114"/>
      <c r="E169" s="77"/>
      <c r="F169" s="77"/>
      <c r="G169" s="100"/>
      <c r="H169" s="64"/>
      <c r="I169" s="99"/>
    </row>
    <row r="170" spans="1:9" ht="16" thickTop="1" x14ac:dyDescent="0.35">
      <c r="A170" s="105" t="s">
        <v>182</v>
      </c>
      <c r="B170" s="38">
        <v>2639</v>
      </c>
      <c r="C170" s="38" t="s">
        <v>172</v>
      </c>
      <c r="D170" s="153"/>
      <c r="E170" s="77">
        <f t="shared" ref="E170:E175" si="5">SUM(B170)*D170</f>
        <v>0</v>
      </c>
      <c r="F170" s="77"/>
      <c r="G170" s="100"/>
      <c r="H170" s="64"/>
      <c r="I170" s="99"/>
    </row>
    <row r="171" spans="1:9" x14ac:dyDescent="0.35">
      <c r="A171" s="89" t="s">
        <v>183</v>
      </c>
      <c r="B171" s="38">
        <v>660</v>
      </c>
      <c r="C171" s="38" t="s">
        <v>172</v>
      </c>
      <c r="D171" s="114">
        <v>40</v>
      </c>
      <c r="E171" s="77">
        <f t="shared" si="5"/>
        <v>26400</v>
      </c>
      <c r="F171" s="64" t="s">
        <v>184</v>
      </c>
      <c r="G171" s="100"/>
      <c r="H171" s="64"/>
      <c r="I171" s="99"/>
    </row>
    <row r="172" spans="1:9" x14ac:dyDescent="0.35">
      <c r="A172" s="89" t="s">
        <v>185</v>
      </c>
      <c r="B172" s="38">
        <v>67</v>
      </c>
      <c r="C172" s="40" t="s">
        <v>121</v>
      </c>
      <c r="D172" s="114">
        <v>300</v>
      </c>
      <c r="E172" s="77">
        <f t="shared" si="5"/>
        <v>20100</v>
      </c>
      <c r="F172" s="64" t="s">
        <v>184</v>
      </c>
      <c r="G172" s="100"/>
      <c r="H172" s="64"/>
      <c r="I172" s="99"/>
    </row>
    <row r="173" spans="1:9" x14ac:dyDescent="0.35">
      <c r="A173" s="144" t="s">
        <v>186</v>
      </c>
      <c r="B173" s="40">
        <v>29</v>
      </c>
      <c r="C173" s="40" t="s">
        <v>121</v>
      </c>
      <c r="D173" s="154"/>
      <c r="E173" s="77">
        <f t="shared" si="5"/>
        <v>0</v>
      </c>
      <c r="F173" s="77"/>
      <c r="G173" s="100"/>
      <c r="H173" s="64"/>
      <c r="I173" s="99"/>
    </row>
    <row r="174" spans="1:9" x14ac:dyDescent="0.35">
      <c r="A174" s="89" t="s">
        <v>187</v>
      </c>
      <c r="B174" s="38">
        <v>507</v>
      </c>
      <c r="C174" s="38" t="s">
        <v>188</v>
      </c>
      <c r="D174" s="153"/>
      <c r="E174" s="77">
        <f t="shared" si="5"/>
        <v>0</v>
      </c>
      <c r="F174" s="77"/>
      <c r="G174" s="100"/>
      <c r="H174" s="64"/>
      <c r="I174" s="99"/>
    </row>
    <row r="175" spans="1:9" ht="16" thickBot="1" x14ac:dyDescent="0.4">
      <c r="A175" s="106" t="s">
        <v>189</v>
      </c>
      <c r="B175" s="38">
        <v>401</v>
      </c>
      <c r="C175" s="38" t="s">
        <v>188</v>
      </c>
      <c r="D175" s="153"/>
      <c r="E175" s="77">
        <f t="shared" si="5"/>
        <v>0</v>
      </c>
      <c r="F175" s="77"/>
      <c r="G175" s="100"/>
      <c r="H175" s="64"/>
      <c r="I175" s="99"/>
    </row>
    <row r="176" spans="1:9" ht="16.5" thickTop="1" thickBot="1" x14ac:dyDescent="0.4">
      <c r="A176" s="103" t="s">
        <v>190</v>
      </c>
      <c r="B176" s="38"/>
      <c r="C176" s="38"/>
      <c r="D176" s="114"/>
      <c r="E176" s="77"/>
      <c r="F176" s="77"/>
      <c r="G176" s="100"/>
      <c r="H176" s="64"/>
      <c r="I176" s="99"/>
    </row>
    <row r="177" spans="1:9" ht="16" thickTop="1" x14ac:dyDescent="0.35">
      <c r="A177" s="105" t="s">
        <v>191</v>
      </c>
      <c r="B177" s="38">
        <v>1</v>
      </c>
      <c r="C177" s="38" t="s">
        <v>85</v>
      </c>
      <c r="D177" s="114">
        <v>81000</v>
      </c>
      <c r="E177" s="77">
        <f t="shared" ref="E177:E179" si="6">SUM(B177)*D177</f>
        <v>81000</v>
      </c>
      <c r="F177" s="64" t="s">
        <v>184</v>
      </c>
      <c r="G177" s="100"/>
      <c r="H177" s="64"/>
      <c r="I177" s="99"/>
    </row>
    <row r="178" spans="1:9" x14ac:dyDescent="0.35">
      <c r="A178" s="89" t="s">
        <v>192</v>
      </c>
      <c r="B178" s="38">
        <v>27</v>
      </c>
      <c r="C178" s="38" t="s">
        <v>85</v>
      </c>
      <c r="D178" s="153"/>
      <c r="E178" s="77">
        <f t="shared" si="6"/>
        <v>0</v>
      </c>
      <c r="F178" s="77"/>
      <c r="G178" s="100"/>
      <c r="H178" s="64"/>
      <c r="I178" s="99"/>
    </row>
    <row r="179" spans="1:9" ht="16" thickBot="1" x14ac:dyDescent="0.4">
      <c r="A179" s="106" t="s">
        <v>193</v>
      </c>
      <c r="B179" s="38">
        <v>1</v>
      </c>
      <c r="C179" s="38" t="s">
        <v>85</v>
      </c>
      <c r="D179" s="114">
        <v>6000</v>
      </c>
      <c r="E179" s="77">
        <f t="shared" si="6"/>
        <v>6000</v>
      </c>
      <c r="F179" s="64" t="s">
        <v>184</v>
      </c>
      <c r="G179" s="100"/>
      <c r="H179" s="64"/>
      <c r="I179" s="99"/>
    </row>
    <row r="180" spans="1:9" ht="16.5" thickTop="1" thickBot="1" x14ac:dyDescent="0.4">
      <c r="A180" s="103" t="s">
        <v>194</v>
      </c>
      <c r="B180" s="38"/>
      <c r="C180" s="38"/>
      <c r="D180" s="114"/>
      <c r="E180" s="77"/>
      <c r="F180" s="77"/>
      <c r="G180" s="100"/>
      <c r="H180" s="64"/>
      <c r="I180" s="99"/>
    </row>
    <row r="181" spans="1:9" ht="16" thickTop="1" x14ac:dyDescent="0.35">
      <c r="A181" s="105" t="s">
        <v>195</v>
      </c>
      <c r="B181" s="38">
        <v>1</v>
      </c>
      <c r="C181" s="38" t="s">
        <v>85</v>
      </c>
      <c r="D181" s="114">
        <v>23000</v>
      </c>
      <c r="E181" s="77">
        <f t="shared" ref="E181:E185" si="7">SUM(B181)*D181</f>
        <v>23000</v>
      </c>
      <c r="F181" s="64" t="s">
        <v>184</v>
      </c>
      <c r="G181" s="100"/>
      <c r="H181" s="64"/>
      <c r="I181" s="99"/>
    </row>
    <row r="182" spans="1:9" x14ac:dyDescent="0.35">
      <c r="A182" s="89" t="s">
        <v>196</v>
      </c>
      <c r="B182" s="38">
        <v>1</v>
      </c>
      <c r="C182" s="38" t="s">
        <v>85</v>
      </c>
      <c r="D182" s="114">
        <v>17250</v>
      </c>
      <c r="E182" s="77">
        <f t="shared" si="7"/>
        <v>17250</v>
      </c>
      <c r="F182" s="64" t="s">
        <v>184</v>
      </c>
      <c r="G182" s="100"/>
      <c r="H182" s="64"/>
      <c r="I182" s="99"/>
    </row>
    <row r="183" spans="1:9" x14ac:dyDescent="0.35">
      <c r="A183" s="89" t="s">
        <v>197</v>
      </c>
      <c r="B183" s="38">
        <v>1</v>
      </c>
      <c r="C183" s="38" t="s">
        <v>85</v>
      </c>
      <c r="D183" s="114">
        <v>23000</v>
      </c>
      <c r="E183" s="77">
        <f t="shared" si="7"/>
        <v>23000</v>
      </c>
      <c r="F183" s="64" t="s">
        <v>184</v>
      </c>
      <c r="G183" s="100"/>
      <c r="H183" s="64"/>
      <c r="I183" s="99"/>
    </row>
    <row r="184" spans="1:9" x14ac:dyDescent="0.35">
      <c r="A184" s="120" t="s">
        <v>198</v>
      </c>
      <c r="B184" s="38">
        <v>1</v>
      </c>
      <c r="C184" s="38" t="s">
        <v>199</v>
      </c>
      <c r="D184" s="114">
        <v>8250</v>
      </c>
      <c r="E184" s="77">
        <f t="shared" si="7"/>
        <v>8250</v>
      </c>
      <c r="F184" s="64" t="s">
        <v>184</v>
      </c>
      <c r="G184" s="100"/>
      <c r="H184" s="64"/>
      <c r="I184" s="99"/>
    </row>
    <row r="185" spans="1:9" x14ac:dyDescent="0.35">
      <c r="A185" s="89" t="s">
        <v>200</v>
      </c>
      <c r="B185" s="38">
        <v>1</v>
      </c>
      <c r="C185" s="38" t="s">
        <v>85</v>
      </c>
      <c r="D185" s="114">
        <v>11500</v>
      </c>
      <c r="E185" s="77">
        <f t="shared" si="7"/>
        <v>11500</v>
      </c>
      <c r="F185" s="64" t="s">
        <v>184</v>
      </c>
      <c r="G185" s="100"/>
      <c r="H185" s="64"/>
      <c r="I185" s="99"/>
    </row>
    <row r="186" spans="1:9" ht="18" customHeight="1" thickBot="1" x14ac:dyDescent="0.4">
      <c r="A186" s="89" t="s">
        <v>201</v>
      </c>
      <c r="B186" s="38">
        <v>1</v>
      </c>
      <c r="C186" s="38" t="s">
        <v>85</v>
      </c>
      <c r="D186" s="114">
        <v>6000</v>
      </c>
      <c r="E186" s="77">
        <f>SUM(B186)*D186</f>
        <v>6000</v>
      </c>
      <c r="F186" s="128" t="s">
        <v>184</v>
      </c>
      <c r="G186" s="107"/>
      <c r="H186" s="108"/>
      <c r="I186" s="104"/>
    </row>
    <row r="187" spans="1:9" ht="18" customHeight="1" thickBot="1" x14ac:dyDescent="0.4">
      <c r="A187" s="81" t="s">
        <v>202</v>
      </c>
      <c r="B187" s="39"/>
      <c r="C187" s="39"/>
      <c r="D187" s="39"/>
      <c r="E187" s="39"/>
      <c r="F187" s="82"/>
      <c r="G187" s="83">
        <f>SUM(E161:E186)</f>
        <v>222500</v>
      </c>
      <c r="I187" s="104"/>
    </row>
    <row r="188" spans="1:9" ht="16" thickBot="1" x14ac:dyDescent="0.4">
      <c r="A188" s="217"/>
      <c r="B188" s="217"/>
      <c r="C188" s="217"/>
      <c r="D188" s="217"/>
      <c r="E188" s="217"/>
      <c r="F188" s="217"/>
      <c r="G188" s="217"/>
      <c r="H188" s="217"/>
      <c r="I188" s="218"/>
    </row>
    <row r="189" spans="1:9" ht="16" thickBot="1" x14ac:dyDescent="0.4">
      <c r="A189" s="219" t="s">
        <v>203</v>
      </c>
      <c r="B189" s="219"/>
      <c r="C189" s="219"/>
      <c r="D189" s="219"/>
      <c r="E189" s="220"/>
      <c r="F189" s="110"/>
      <c r="G189" s="92" t="s">
        <v>204</v>
      </c>
      <c r="H189" s="27"/>
      <c r="I189" s="118"/>
    </row>
    <row r="190" spans="1:9" x14ac:dyDescent="0.35">
      <c r="A190" s="95"/>
      <c r="B190" s="94"/>
      <c r="C190" s="93"/>
      <c r="D190" s="93"/>
      <c r="E190" s="93"/>
      <c r="F190" s="111"/>
      <c r="G190" s="78"/>
      <c r="H190" s="27"/>
      <c r="I190" s="118"/>
    </row>
    <row r="191" spans="1:9" x14ac:dyDescent="0.35">
      <c r="A191" s="96" t="s">
        <v>49</v>
      </c>
      <c r="B191" s="85"/>
      <c r="C191" s="86"/>
      <c r="D191" s="86"/>
      <c r="E191" s="86"/>
      <c r="F191" s="112"/>
      <c r="G191" s="109">
        <f>SUM(E124)</f>
        <v>0</v>
      </c>
      <c r="H191" s="27"/>
      <c r="I191" s="118"/>
    </row>
    <row r="192" spans="1:9" x14ac:dyDescent="0.35">
      <c r="A192" s="96" t="s">
        <v>205</v>
      </c>
      <c r="B192" s="85"/>
      <c r="C192" s="86"/>
      <c r="D192" s="86"/>
      <c r="E192" s="86"/>
      <c r="F192" s="112"/>
      <c r="G192" s="90">
        <f>SUM(G136,G141,G146,G151,G156)</f>
        <v>0</v>
      </c>
      <c r="H192" s="27"/>
      <c r="I192" s="118"/>
    </row>
    <row r="193" spans="1:9" x14ac:dyDescent="0.35">
      <c r="A193" s="96" t="s">
        <v>206</v>
      </c>
      <c r="B193" s="85"/>
      <c r="C193" s="86"/>
      <c r="D193" s="86"/>
      <c r="E193" s="86"/>
      <c r="F193" s="112"/>
      <c r="G193" s="90">
        <f>SUM(G187)</f>
        <v>222500</v>
      </c>
      <c r="H193" s="27"/>
      <c r="I193" s="118"/>
    </row>
    <row r="194" spans="1:9" x14ac:dyDescent="0.35">
      <c r="A194" s="96" t="s">
        <v>207</v>
      </c>
      <c r="B194" s="85"/>
      <c r="C194" s="86"/>
      <c r="D194" s="86"/>
      <c r="E194" s="86"/>
      <c r="F194" s="112"/>
      <c r="G194" s="90">
        <f>SUM(E12)*95000</f>
        <v>2565000</v>
      </c>
      <c r="H194" s="27"/>
      <c r="I194" s="118"/>
    </row>
    <row r="195" spans="1:9" x14ac:dyDescent="0.35">
      <c r="A195" s="96" t="s">
        <v>208</v>
      </c>
      <c r="B195" s="18"/>
      <c r="C195" s="86"/>
      <c r="D195" s="86"/>
      <c r="E195" s="86"/>
      <c r="F195" s="112"/>
      <c r="G195" s="90">
        <f>SUM(G191:G194)*3%</f>
        <v>83625</v>
      </c>
      <c r="H195" s="27"/>
      <c r="I195" s="118"/>
    </row>
    <row r="196" spans="1:9" x14ac:dyDescent="0.35">
      <c r="A196" s="96" t="s">
        <v>209</v>
      </c>
      <c r="B196" s="85"/>
      <c r="C196" s="86"/>
      <c r="D196" s="86"/>
      <c r="E196" s="86"/>
      <c r="F196" s="112"/>
      <c r="G196" s="90">
        <f>SUM(G191:G195)*E130</f>
        <v>0</v>
      </c>
      <c r="H196" s="27"/>
      <c r="I196" s="118"/>
    </row>
    <row r="197" spans="1:9" ht="16" thickBot="1" x14ac:dyDescent="0.4">
      <c r="A197" s="96"/>
      <c r="B197" s="85"/>
      <c r="C197" s="86"/>
      <c r="D197" s="86"/>
      <c r="E197" s="86"/>
      <c r="F197" s="112"/>
      <c r="G197" s="91"/>
      <c r="H197" s="27"/>
      <c r="I197" s="118"/>
    </row>
    <row r="198" spans="1:9" ht="36" customHeight="1" thickBot="1" x14ac:dyDescent="0.4">
      <c r="A198" s="221" t="s">
        <v>210</v>
      </c>
      <c r="B198" s="222"/>
      <c r="C198" s="222"/>
      <c r="D198" s="222"/>
      <c r="E198" s="222"/>
      <c r="F198" s="223"/>
      <c r="G198" s="134">
        <f>SUM(G191:G197)</f>
        <v>2871125</v>
      </c>
      <c r="H198" s="138"/>
      <c r="I198" s="119"/>
    </row>
    <row r="199" spans="1:9" x14ac:dyDescent="0.35">
      <c r="A199" s="24"/>
      <c r="C199" s="25"/>
      <c r="D199" s="25"/>
      <c r="E199" s="25"/>
      <c r="F199" s="26"/>
      <c r="G199" s="27"/>
      <c r="H199" s="27"/>
      <c r="I199" s="25"/>
    </row>
  </sheetData>
  <sheetProtection algorithmName="SHA-512" hashValue="fNuRKTUjFq0hxhPP7CLHT4yPZ4mKo6Bt7lywFSyu4WRA6ZUweHwDH+H6pYmlozQ8i1bH+pFajI0SUQocRJp6sw==" saltValue="DTSDegBlv7s9X7BS0QpUSw==" spinCount="100000" sheet="1" objects="1" scenarios="1"/>
  <mergeCells count="116">
    <mergeCell ref="A189:E189"/>
    <mergeCell ref="A198:F198"/>
    <mergeCell ref="A138:I138"/>
    <mergeCell ref="A143:I143"/>
    <mergeCell ref="A148:I148"/>
    <mergeCell ref="A153:I153"/>
    <mergeCell ref="A158:I158"/>
    <mergeCell ref="A188:I188"/>
    <mergeCell ref="F125:I125"/>
    <mergeCell ref="F127:I127"/>
    <mergeCell ref="F128:I128"/>
    <mergeCell ref="F129:I129"/>
    <mergeCell ref="F130:I130"/>
    <mergeCell ref="A133:I133"/>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 ref="A35:I35"/>
    <mergeCell ref="A36:I36"/>
    <mergeCell ref="A37:I37"/>
  </mergeCells>
  <pageMargins left="0.7" right="0.7" top="0.75" bottom="0.75" header="0.3" footer="0.3"/>
  <pageSetup paperSize="8" scale="73" fitToHeight="0" orientation="portrait" r:id="rId1"/>
  <rowBreaks count="2" manualBreakCount="2">
    <brk id="65" max="8" man="1"/>
    <brk id="13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customXml/itemProps2.xml><?xml version="1.0" encoding="utf-8"?>
<ds:datastoreItem xmlns:ds="http://schemas.openxmlformats.org/officeDocument/2006/customXml" ds:itemID="{D09CE6F4-5A4A-4213-9AE0-A12A40CEF8C5}"/>
</file>

<file path=customXml/itemProps3.xml><?xml version="1.0" encoding="utf-8"?>
<ds:datastoreItem xmlns:ds="http://schemas.openxmlformats.org/officeDocument/2006/customXml" ds:itemID="{367B86E4-01A8-40AA-87F0-53FD89534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MMC Lot P1</vt:lpstr>
      <vt:lpstr>MMC Lot P2</vt:lpstr>
      <vt:lpstr>'MMC Lot P1'!Print_Area</vt:lpstr>
      <vt:lpstr>'MMC Lot P2'!Print_Area</vt:lpstr>
      <vt:lpstr>'Summary Sheet'!Print_Area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dcterms:created xsi:type="dcterms:W3CDTF">2016-11-01T09:32:28Z</dcterms:created>
  <dcterms:modified xsi:type="dcterms:W3CDTF">2024-01-09T11:52:18Z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Order">
    <vt:r8>14936800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