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Whitfield &amp; Brown (Developments) Ltd/"/>
    </mc:Choice>
  </mc:AlternateContent>
  <xr:revisionPtr revIDLastSave="0" documentId="8_{3330CD1D-D93F-4593-8134-F8A9E6074580}"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tabRatio="586"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0" i="21" l="1"/>
  <c r="G439" i="21"/>
  <c r="G438" i="21"/>
  <c r="G216" i="21"/>
  <c r="G215" i="21"/>
  <c r="G214" i="21"/>
  <c r="G440" i="20"/>
  <c r="G439" i="20"/>
  <c r="G438" i="20"/>
  <c r="G216" i="20"/>
  <c r="G215" i="20"/>
  <c r="G214" i="20"/>
  <c r="G440" i="19"/>
  <c r="G439" i="19"/>
  <c r="G438" i="19"/>
  <c r="G216" i="19"/>
  <c r="G215" i="19"/>
  <c r="G214" i="19"/>
  <c r="B18" i="6" l="1"/>
  <c r="F17" i="6"/>
  <c r="F16" i="6"/>
  <c r="F15" i="6"/>
  <c r="F14" i="6"/>
  <c r="F13" i="6"/>
  <c r="F14" i="7"/>
  <c r="F13" i="7"/>
  <c r="B17" i="7" s="1"/>
  <c r="F16" i="7"/>
  <c r="F15" i="7"/>
  <c r="G472" i="17"/>
  <c r="G233" i="17"/>
  <c r="G232" i="17"/>
  <c r="G231" i="17"/>
  <c r="G226" i="17"/>
  <c r="G196" i="17"/>
  <c r="G194" i="17"/>
  <c r="G195" i="17"/>
  <c r="G437" i="17"/>
  <c r="G436" i="17"/>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E170" i="18"/>
  <c r="G170" i="18" s="1"/>
  <c r="E169" i="18"/>
  <c r="G169" i="18" s="1"/>
  <c r="E167" i="18"/>
  <c r="G167"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E375" i="18"/>
  <c r="G375" i="18" s="1"/>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171" i="18" l="1"/>
  <c r="G439" i="18"/>
  <c r="G395" i="18"/>
  <c r="G440" i="18"/>
  <c r="G387" i="18"/>
  <c r="G379" i="18"/>
  <c r="G371" i="18"/>
  <c r="G438" i="18"/>
  <c r="G179" i="18"/>
  <c r="G216" i="18"/>
  <c r="G163" i="18"/>
  <c r="G215" i="18"/>
  <c r="G214" i="18"/>
  <c r="G155" i="18"/>
  <c r="G439" i="7"/>
  <c r="G395" i="7"/>
  <c r="G387" i="7"/>
  <c r="G371" i="7"/>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156" i="6" l="1"/>
  <c r="G172" i="6"/>
  <c r="G164" i="6"/>
  <c r="G233" i="6"/>
  <c r="G148" i="6"/>
  <c r="E373" i="17"/>
  <c r="E374" i="17" s="1"/>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234" i="17"/>
  <c r="G467" i="17"/>
  <c r="G475" i="17" s="1"/>
  <c r="E133" i="17"/>
  <c r="G230" i="17"/>
  <c r="G473" i="17"/>
  <c r="G148" i="17"/>
  <c r="G474" i="17"/>
  <c r="G389" i="17"/>
  <c r="G164" i="17"/>
  <c r="G413" i="17"/>
  <c r="G429" i="6"/>
  <c r="G467" i="6"/>
  <c r="G475" i="6" s="1"/>
  <c r="G397" i="6"/>
  <c r="G474" i="6"/>
  <c r="G405" i="6"/>
  <c r="G473" i="6"/>
  <c r="G472" i="6"/>
  <c r="G218" i="18" l="1"/>
  <c r="G219" i="18" s="1"/>
  <c r="G221" i="18" s="1"/>
  <c r="G448" i="18" s="1"/>
  <c r="G471" i="17"/>
  <c r="G476" i="17" s="1"/>
  <c r="G445" i="18"/>
  <c r="G449" i="18" s="1"/>
  <c r="G445" i="21"/>
  <c r="G449" i="21" s="1"/>
  <c r="G450" i="21" s="1"/>
  <c r="B12" i="16" s="1"/>
  <c r="G443" i="20"/>
  <c r="G445" i="20" s="1"/>
  <c r="G449" i="20" s="1"/>
  <c r="G221" i="20"/>
  <c r="G448" i="20" s="1"/>
  <c r="G221" i="19"/>
  <c r="G448" i="19" s="1"/>
  <c r="G443" i="19"/>
  <c r="G445" i="19" s="1"/>
  <c r="G449" i="19" s="1"/>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88" i="6" s="1"/>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226" i="6" l="1"/>
  <c r="G234" i="6" s="1"/>
  <c r="G180" i="6"/>
  <c r="G231" i="6"/>
  <c r="G443" i="7"/>
  <c r="G445" i="7" s="1"/>
  <c r="G449" i="7" s="1"/>
  <c r="G450" i="7" s="1"/>
  <c r="B8" i="16" s="1"/>
  <c r="E132" i="6"/>
  <c r="E133" i="6" s="1"/>
  <c r="E373" i="6"/>
  <c r="G471" i="6" s="1"/>
  <c r="G476" i="6" l="1"/>
  <c r="G477" i="6" s="1"/>
  <c r="G479" i="6" s="1"/>
  <c r="G483" i="6" s="1"/>
  <c r="E374" i="6"/>
  <c r="G230" i="6"/>
  <c r="G235" i="6" l="1"/>
  <c r="G236" i="6" s="1"/>
  <c r="G238" i="6" l="1"/>
  <c r="G482" i="6" s="1"/>
  <c r="G484" i="6" s="1"/>
  <c r="B13" i="16" s="1"/>
</calcChain>
</file>

<file path=xl/sharedStrings.xml><?xml version="1.0" encoding="utf-8"?>
<sst xmlns="http://schemas.openxmlformats.org/spreadsheetml/2006/main" count="5712" uniqueCount="279">
  <si>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</si>
  <si>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</si>
  <si>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</si>
  <si>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</si>
  <si>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</si>
  <si>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</si>
  <si>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</si>
  <si>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</si>
  <si>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</si>
  <si>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</si>
  <si>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</si>
  <si>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</si>
  <si>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</si>
  <si>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</si>
  <si>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</si>
  <si>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</si>
  <si>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</si>
  <si>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</si>
  <si>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</si>
  <si>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</si>
  <si>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</si>
  <si>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</si>
  <si>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</si>
  <si>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</si>
  <si>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</si>
  <si>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</si>
  <si>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</si>
  <si>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</si>
  <si>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</si>
  <si>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</si>
  <si>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</si>
  <si>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</si>
  <si>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</si>
  <si>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</si>
  <si>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</si>
  <si>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</si>
  <si>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</si>
  <si>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</si>
  <si>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</si>
  <si>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</si>
  <si>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</si>
  <si>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</si>
  <si>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</si>
  <si>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</si>
  <si>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</si>
  <si>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</si>
  <si>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</si>
  <si>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</si>
  <si>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</si>
  <si>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</si>
  <si>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</si>
  <si>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</si>
  <si>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</si>
  <si>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</si>
  <si>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</si>
  <si>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</si>
  <si>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</si>
  <si>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</si>
  <si>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</si>
  <si>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</si>
  <si>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</si>
  <si>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</si>
  <si>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</si>
  <si>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</si>
  <si>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</si>
  <si>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</si>
  <si>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</si>
  <si>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</si>
  <si>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</si>
  <si>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</si>
  <si>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</si>
  <si>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</si>
  <si>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</si>
  <si>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</si>
  <si>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</si>
  <si>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</si>
  <si>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</si>
  <si>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</si>
  <si>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</si>
  <si>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</si>
  <si>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</si>
  <si>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</si>
  <si>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</si>
  <si>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</si>
  <si>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</si>
  <si>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</si>
  <si>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</si>
  <si>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</si>
  <si>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</si>
  <si>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</si>
  <si>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</si>
  <si>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</si>
  <si>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</si>
  <si>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</si>
  <si>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</si>
  <si>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</si>
  <si>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</si>
  <si>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</si>
  <si>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</si>
  <si>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</si>
  <si>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</si>
  <si>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</si>
  <si>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</si>
  <si>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</si>
  <si>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</si>
  <si>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</si>
  <si>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</si>
  <si>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</si>
  <si>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</si>
  <si>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</si>
  <si>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</si>
  <si>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</si>
  <si>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</si>
  <si>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</si>
  <si>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</si>
  <si>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</si>
  <si>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</si>
  <si>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</si>
  <si>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</si>
  <si>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</si>
  <si>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</si>
  <si>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</si>
  <si>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</si>
  <si>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</si>
  <si>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</si>
  <si>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</si>
  <si>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</si>
  <si>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</si>
  <si>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</si>
  <si>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</si>
  <si>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</si>
  <si>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</si>
  <si>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</si>
  <si>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</si>
  <si>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</si>
  <si>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</si>
  <si>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</si>
  <si>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</si>
  <si>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</si>
  <si>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</si>
  <si>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</si>
  <si>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</si>
  <si>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</si>
  <si>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</si>
  <si>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</si>
  <si>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</si>
  <si>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</si>
  <si>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</si>
  <si>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</si>
  <si>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</si>
  <si>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</si>
  <si>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</si>
  <si>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</si>
  <si>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</si>
  <si>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</si>
  <si>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</si>
  <si>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</si>
  <si>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</si>
  <si>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</si>
  <si>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</si>
  <si>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</si>
  <si>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</si>
  <si>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</si>
  <si>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</si>
  <si>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</si>
  <si>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</si>
  <si>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</si>
  <si>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</si>
  <si>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</si>
  <si>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</si>
  <si>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</si>
  <si>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</si>
  <si>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</si>
  <si>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</si>
  <si>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</si>
  <si>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</si>
  <si>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</si>
  <si>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</si>
  <si>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</si>
  <si>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</si>
  <si>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</si>
  <si>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</si>
  <si>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</si>
  <si>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</si>
  <si>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</si>
  <si>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</si>
  <si>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</si>
  <si>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</si>
  <si>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</si>
  <si>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</si>
  <si>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</si>
  <si>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</si>
  <si>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</si>
  <si>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</si>
  <si>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</si>
  <si>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</si>
  <si>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</si>
  <si>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</si>
  <si>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</si>
  <si>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</si>
  <si>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</si>
  <si>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</si>
  <si>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</si>
  <si>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</si>
  <si>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</si>
  <si>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</si>
  <si>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</si>
  <si>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</si>
  <si>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</si>
  <si>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</si>
  <si>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</si>
  <si>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</si>
  <si>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</si>
  <si>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</si>
  <si>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</si>
  <si>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</si>
  <si>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</si>
  <si>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</si>
  <si>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</si>
  <si>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</si>
  <si>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</si>
  <si>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</si>
  <si>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</si>
  <si>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</si>
  <si>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</si>
  <si>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</si>
  <si>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</si>
  <si>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</si>
  <si>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</si>
  <si>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</si>
  <si>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</si>
  <si>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</si>
  <si>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</si>
  <si>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</si>
  <si>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</si>
  <si>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</si>
  <si>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</si>
  <si>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</si>
  <si>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</si>
  <si>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</si>
  <si>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</si>
  <si>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</si>
  <si>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</si>
  <si>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</si>
  <si>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</si>
  <si>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</si>
  <si>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</si>
  <si>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</si>
  <si>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</si>
  <si>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</si>
  <si>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</si>
  <si>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</si>
  <si>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</si>
  <si>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</si>
  <si>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</si>
  <si>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</si>
  <si>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</si>
  <si>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</si>
  <si>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</si>
  <si>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</si>
  <si>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</si>
  <si>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</si>
  <si>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</si>
  <si>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</si>
  <si>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</si>
  <si>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</si>
  <si>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</si>
  <si>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</si>
  <si>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</si>
  <si>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Whitfield &amp; Brown (Developments) Ltd</t>
  </si>
  <si>
    <t>TBA - Job Specific</t>
  </si>
  <si>
    <t>Included in Works Package</t>
  </si>
  <si>
    <t xml:space="preserve">Included </t>
  </si>
  <si>
    <t>Included in works package</t>
  </si>
  <si>
    <t>Included</t>
  </si>
  <si>
    <t>TBA Job Specific</t>
  </si>
  <si>
    <t>********</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</si>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</sst>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6"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4375" defaultRowHeight="15.5" x14ac:dyDescent="0.35"/>
  <cols>
    <col min="1" max="1" width="29.23046875" customWidth="1"/>
    <col min="2" max="2" width="24.2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269</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9791933.5531499982</v>
      </c>
    </row>
    <row r="9" spans="1:9" ht="25" customHeight="1" x14ac:dyDescent="0.35">
      <c r="A9" s="170" t="s">
        <v>9</v>
      </c>
      <c r="B9" s="171">
        <f>SUM('Low val Lot 2'!G450)</f>
        <v>9791933.5531499982</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27161898.672299996</v>
      </c>
    </row>
    <row r="14" spans="1:9" ht="25"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137" zoomScale="98" zoomScaleNormal="100" zoomScaleSheetLayoutView="98" workbookViewId="0">
      <selection activeCell="F294" activeCellId="3" sqref="F291:I291 F292:I292 F293:I293 F294:I294"/>
    </sheetView>
  </sheetViews>
  <sheetFormatPr defaultRowHeight="15.5" x14ac:dyDescent="0.35"/>
  <cols>
    <col min="1" max="1" width="49.4609375" customWidth="1"/>
    <col min="2" max="2" width="17.07421875" customWidth="1"/>
    <col min="3" max="3" width="8.84375" style="22"/>
    <col min="5" max="5" width="10.84375" customWidth="1"/>
    <col min="6" max="6" width="14.69140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300</v>
      </c>
      <c r="E40" s="47">
        <f>SUM(B40)*D40</f>
        <v>20400</v>
      </c>
      <c r="F40" s="205"/>
      <c r="G40" s="206"/>
      <c r="H40" s="206"/>
      <c r="I40" s="207"/>
    </row>
    <row r="41" spans="1:11" ht="15.75" customHeight="1" x14ac:dyDescent="0.35">
      <c r="A41" s="48" t="s">
        <v>63</v>
      </c>
      <c r="B41" s="41">
        <v>68</v>
      </c>
      <c r="C41" s="41" t="s">
        <v>62</v>
      </c>
      <c r="D41" s="172">
        <v>300</v>
      </c>
      <c r="E41" s="47">
        <f t="shared" ref="E41:E104" si="0">SUM(B41)*D41</f>
        <v>20400</v>
      </c>
      <c r="F41" s="205"/>
      <c r="G41" s="206"/>
      <c r="H41" s="206"/>
      <c r="I41" s="207"/>
    </row>
    <row r="42" spans="1:11" ht="15.75" customHeight="1" x14ac:dyDescent="0.35">
      <c r="A42" s="48" t="s">
        <v>64</v>
      </c>
      <c r="B42" s="41">
        <v>68</v>
      </c>
      <c r="C42" s="41" t="s">
        <v>62</v>
      </c>
      <c r="D42" s="172">
        <v>50</v>
      </c>
      <c r="E42" s="47">
        <f t="shared" si="0"/>
        <v>3400</v>
      </c>
      <c r="F42" s="205"/>
      <c r="G42" s="206"/>
      <c r="H42" s="206"/>
      <c r="I42" s="207"/>
    </row>
    <row r="43" spans="1:11" ht="15.75" customHeight="1" x14ac:dyDescent="0.35">
      <c r="A43" s="48" t="s">
        <v>65</v>
      </c>
      <c r="B43" s="41">
        <v>68</v>
      </c>
      <c r="C43" s="41" t="s">
        <v>62</v>
      </c>
      <c r="D43" s="172">
        <v>1250</v>
      </c>
      <c r="E43" s="47">
        <f t="shared" si="0"/>
        <v>85000</v>
      </c>
      <c r="F43" s="205"/>
      <c r="G43" s="206"/>
      <c r="H43" s="206"/>
      <c r="I43" s="207"/>
    </row>
    <row r="44" spans="1:11" ht="15.75" customHeight="1" x14ac:dyDescent="0.35">
      <c r="A44" s="48" t="s">
        <v>66</v>
      </c>
      <c r="B44" s="41">
        <v>68</v>
      </c>
      <c r="C44" s="41" t="s">
        <v>62</v>
      </c>
      <c r="D44" s="172">
        <v>250</v>
      </c>
      <c r="E44" s="47">
        <f t="shared" si="0"/>
        <v>17000</v>
      </c>
      <c r="F44" s="205"/>
      <c r="G44" s="206"/>
      <c r="H44" s="206"/>
      <c r="I44" s="207"/>
    </row>
    <row r="45" spans="1:11" ht="15.75" customHeight="1" x14ac:dyDescent="0.35">
      <c r="A45" s="48" t="s">
        <v>67</v>
      </c>
      <c r="B45" s="41">
        <v>68</v>
      </c>
      <c r="C45" s="41" t="s">
        <v>62</v>
      </c>
      <c r="D45" s="172">
        <v>750</v>
      </c>
      <c r="E45" s="47">
        <f t="shared" si="0"/>
        <v>51000</v>
      </c>
      <c r="F45" s="205"/>
      <c r="G45" s="206"/>
      <c r="H45" s="206"/>
      <c r="I45" s="207"/>
    </row>
    <row r="46" spans="1:11" ht="15.75" customHeight="1" x14ac:dyDescent="0.35">
      <c r="A46" s="48" t="s">
        <v>68</v>
      </c>
      <c r="B46" s="41">
        <v>68</v>
      </c>
      <c r="C46" s="41" t="s">
        <v>62</v>
      </c>
      <c r="D46" s="172">
        <v>300</v>
      </c>
      <c r="E46" s="47">
        <f t="shared" si="0"/>
        <v>20400</v>
      </c>
      <c r="F46" s="205"/>
      <c r="G46" s="206"/>
      <c r="H46" s="206"/>
      <c r="I46" s="207"/>
    </row>
    <row r="47" spans="1:11" ht="15.75" customHeight="1" x14ac:dyDescent="0.35">
      <c r="A47" s="48" t="s">
        <v>69</v>
      </c>
      <c r="B47" s="41">
        <v>68</v>
      </c>
      <c r="C47" s="41" t="s">
        <v>62</v>
      </c>
      <c r="D47" s="172">
        <v>50</v>
      </c>
      <c r="E47" s="47">
        <f t="shared" si="0"/>
        <v>3400</v>
      </c>
      <c r="F47" s="205"/>
      <c r="G47" s="206"/>
      <c r="H47" s="206"/>
      <c r="I47" s="207"/>
    </row>
    <row r="48" spans="1:11" ht="15.75" customHeight="1" thickBot="1" x14ac:dyDescent="0.4">
      <c r="A48" s="48" t="s">
        <v>70</v>
      </c>
      <c r="B48" s="41">
        <v>68</v>
      </c>
      <c r="C48" s="41" t="s">
        <v>62</v>
      </c>
      <c r="D48" s="172">
        <v>50</v>
      </c>
      <c r="E48" s="47">
        <f t="shared" si="0"/>
        <v>3400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2400</v>
      </c>
      <c r="E50" s="47">
        <f t="shared" si="0"/>
        <v>2400</v>
      </c>
      <c r="F50" s="205"/>
      <c r="G50" s="206"/>
      <c r="H50" s="206"/>
      <c r="I50" s="207"/>
    </row>
    <row r="51" spans="1:9" ht="15.75" customHeight="1" x14ac:dyDescent="0.35">
      <c r="A51" s="48" t="s">
        <v>74</v>
      </c>
      <c r="B51" s="41">
        <v>68</v>
      </c>
      <c r="C51" s="41" t="s">
        <v>62</v>
      </c>
      <c r="D51" s="172">
        <v>55</v>
      </c>
      <c r="E51" s="47">
        <f t="shared" si="0"/>
        <v>3740</v>
      </c>
      <c r="F51" s="205"/>
      <c r="G51" s="206"/>
      <c r="H51" s="206"/>
      <c r="I51" s="207"/>
    </row>
    <row r="52" spans="1:9" ht="15.75" customHeight="1" x14ac:dyDescent="0.35">
      <c r="A52" s="48" t="s">
        <v>75</v>
      </c>
      <c r="B52" s="41">
        <v>68</v>
      </c>
      <c r="C52" s="41" t="s">
        <v>62</v>
      </c>
      <c r="D52" s="172">
        <v>55</v>
      </c>
      <c r="E52" s="47">
        <f t="shared" si="0"/>
        <v>3740</v>
      </c>
      <c r="F52" s="205"/>
      <c r="G52" s="206"/>
      <c r="H52" s="206"/>
      <c r="I52" s="207"/>
    </row>
    <row r="53" spans="1:9" ht="15.75" customHeight="1" x14ac:dyDescent="0.35">
      <c r="A53" s="48" t="s">
        <v>76</v>
      </c>
      <c r="B53" s="41">
        <v>68</v>
      </c>
      <c r="C53" s="41" t="s">
        <v>62</v>
      </c>
      <c r="D53" s="172">
        <v>55</v>
      </c>
      <c r="E53" s="47">
        <f t="shared" si="0"/>
        <v>3740</v>
      </c>
      <c r="F53" s="205"/>
      <c r="G53" s="206"/>
      <c r="H53" s="206"/>
      <c r="I53" s="207"/>
    </row>
    <row r="54" spans="1:9" ht="15.75" customHeight="1" x14ac:dyDescent="0.35">
      <c r="A54" s="48" t="s">
        <v>77</v>
      </c>
      <c r="B54" s="41">
        <v>68</v>
      </c>
      <c r="C54" s="41" t="s">
        <v>62</v>
      </c>
      <c r="D54" s="172">
        <v>55</v>
      </c>
      <c r="E54" s="47">
        <f t="shared" si="0"/>
        <v>3740</v>
      </c>
      <c r="F54" s="205"/>
      <c r="G54" s="206"/>
      <c r="H54" s="206"/>
      <c r="I54" s="207"/>
    </row>
    <row r="55" spans="1:9" ht="15.75" customHeight="1" x14ac:dyDescent="0.35">
      <c r="A55" s="48" t="s">
        <v>78</v>
      </c>
      <c r="B55" s="41">
        <v>68</v>
      </c>
      <c r="C55" s="41" t="s">
        <v>62</v>
      </c>
      <c r="D55" s="172">
        <v>55</v>
      </c>
      <c r="E55" s="47">
        <f t="shared" si="0"/>
        <v>3740</v>
      </c>
      <c r="F55" s="205"/>
      <c r="G55" s="206"/>
      <c r="H55" s="206"/>
      <c r="I55" s="207"/>
    </row>
    <row r="56" spans="1:9" ht="15.75" customHeight="1" x14ac:dyDescent="0.35">
      <c r="A56" s="48" t="s">
        <v>79</v>
      </c>
      <c r="B56" s="41">
        <v>68</v>
      </c>
      <c r="C56" s="41" t="s">
        <v>62</v>
      </c>
      <c r="D56" s="172">
        <v>30</v>
      </c>
      <c r="E56" s="47">
        <f t="shared" si="0"/>
        <v>2040</v>
      </c>
      <c r="F56" s="205"/>
      <c r="G56" s="206"/>
      <c r="H56" s="206"/>
      <c r="I56" s="207"/>
    </row>
    <row r="57" spans="1:9" ht="15.75" customHeight="1" x14ac:dyDescent="0.35">
      <c r="A57" s="48" t="s">
        <v>80</v>
      </c>
      <c r="B57" s="41">
        <v>68</v>
      </c>
      <c r="C57" s="41" t="s">
        <v>62</v>
      </c>
      <c r="D57" s="172">
        <v>50</v>
      </c>
      <c r="E57" s="47">
        <f t="shared" si="0"/>
        <v>3400</v>
      </c>
      <c r="F57" s="205"/>
      <c r="G57" s="206"/>
      <c r="H57" s="206"/>
      <c r="I57" s="207"/>
    </row>
    <row r="58" spans="1:9" ht="15.75" customHeight="1" x14ac:dyDescent="0.35">
      <c r="A58" s="48" t="s">
        <v>81</v>
      </c>
      <c r="B58" s="41">
        <v>68</v>
      </c>
      <c r="C58" s="41" t="s">
        <v>62</v>
      </c>
      <c r="D58" s="172">
        <v>50</v>
      </c>
      <c r="E58" s="47">
        <f t="shared" si="0"/>
        <v>3400</v>
      </c>
      <c r="F58" s="205"/>
      <c r="G58" s="206"/>
      <c r="H58" s="206"/>
      <c r="I58" s="207"/>
    </row>
    <row r="59" spans="1:9" ht="15.75" customHeight="1" x14ac:dyDescent="0.35">
      <c r="A59" s="50" t="s">
        <v>82</v>
      </c>
      <c r="B59" s="41">
        <v>68</v>
      </c>
      <c r="C59" s="41" t="s">
        <v>62</v>
      </c>
      <c r="D59" s="172">
        <v>150</v>
      </c>
      <c r="E59" s="47">
        <f t="shared" si="0"/>
        <v>10200</v>
      </c>
      <c r="F59" s="205"/>
      <c r="G59" s="206"/>
      <c r="H59" s="206"/>
      <c r="I59" s="207"/>
    </row>
    <row r="60" spans="1:9" ht="15.75" customHeight="1" x14ac:dyDescent="0.35">
      <c r="A60" s="48" t="s">
        <v>83</v>
      </c>
      <c r="B60" s="142">
        <v>1</v>
      </c>
      <c r="C60" s="41" t="s">
        <v>73</v>
      </c>
      <c r="D60" s="172">
        <v>500</v>
      </c>
      <c r="E60" s="47">
        <f t="shared" si="0"/>
        <v>500</v>
      </c>
      <c r="F60" s="205"/>
      <c r="G60" s="206"/>
      <c r="H60" s="206"/>
      <c r="I60" s="207"/>
    </row>
    <row r="61" spans="1:9" ht="15.75" customHeight="1" x14ac:dyDescent="0.35">
      <c r="A61" s="48" t="s">
        <v>84</v>
      </c>
      <c r="B61" s="142">
        <v>1</v>
      </c>
      <c r="C61" s="41" t="s">
        <v>73</v>
      </c>
      <c r="D61" s="172">
        <v>1000</v>
      </c>
      <c r="E61" s="47">
        <f t="shared" si="0"/>
        <v>1000</v>
      </c>
      <c r="F61" s="205"/>
      <c r="G61" s="206"/>
      <c r="H61" s="206"/>
      <c r="I61" s="207"/>
    </row>
    <row r="62" spans="1:9" ht="15.75" customHeight="1" thickBot="1" x14ac:dyDescent="0.4">
      <c r="A62" s="143" t="s">
        <v>85</v>
      </c>
      <c r="B62" s="142">
        <v>1</v>
      </c>
      <c r="C62" s="41" t="s">
        <v>73</v>
      </c>
      <c r="D62" s="172">
        <v>1500</v>
      </c>
      <c r="E62" s="47">
        <f t="shared" si="0"/>
        <v>1500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80</v>
      </c>
      <c r="E64" s="160">
        <f t="shared" si="0"/>
        <v>5440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t="s">
        <v>271</v>
      </c>
      <c r="G66" s="206"/>
      <c r="H66" s="206"/>
      <c r="I66" s="207"/>
    </row>
    <row r="67" spans="1:9" ht="15.75" customHeight="1" x14ac:dyDescent="0.35">
      <c r="A67" s="48" t="s">
        <v>91</v>
      </c>
      <c r="B67" s="142">
        <v>1</v>
      </c>
      <c r="C67" s="142" t="s">
        <v>90</v>
      </c>
      <c r="D67" s="172"/>
      <c r="E67" s="47">
        <f t="shared" si="0"/>
        <v>0</v>
      </c>
      <c r="F67" s="205" t="s">
        <v>271</v>
      </c>
      <c r="G67" s="206"/>
      <c r="H67" s="206"/>
      <c r="I67" s="207"/>
    </row>
    <row r="68" spans="1:9" ht="15.75" customHeight="1" x14ac:dyDescent="0.35">
      <c r="A68" s="48" t="s">
        <v>92</v>
      </c>
      <c r="B68" s="41">
        <v>1</v>
      </c>
      <c r="C68" s="142" t="s">
        <v>90</v>
      </c>
      <c r="D68" s="172"/>
      <c r="E68" s="47">
        <f t="shared" si="0"/>
        <v>0</v>
      </c>
      <c r="F68" s="205" t="s">
        <v>271</v>
      </c>
      <c r="G68" s="206"/>
      <c r="H68" s="206"/>
      <c r="I68" s="207"/>
    </row>
    <row r="69" spans="1:9" ht="15.75" customHeight="1" x14ac:dyDescent="0.35">
      <c r="A69" s="48" t="s">
        <v>93</v>
      </c>
      <c r="B69" s="41">
        <v>1</v>
      </c>
      <c r="C69" s="142" t="s">
        <v>90</v>
      </c>
      <c r="D69" s="172"/>
      <c r="E69" s="47">
        <f t="shared" si="0"/>
        <v>0</v>
      </c>
      <c r="F69" s="205" t="s">
        <v>271</v>
      </c>
      <c r="G69" s="206"/>
      <c r="H69" s="206"/>
      <c r="I69" s="207"/>
    </row>
    <row r="70" spans="1:9" ht="15.75" customHeight="1" thickBot="1" x14ac:dyDescent="0.4">
      <c r="A70" s="48" t="s">
        <v>94</v>
      </c>
      <c r="B70" s="142">
        <v>1</v>
      </c>
      <c r="C70" s="41" t="s">
        <v>90</v>
      </c>
      <c r="D70" s="172"/>
      <c r="E70" s="47">
        <f t="shared" si="0"/>
        <v>0</v>
      </c>
      <c r="F70" s="205" t="s">
        <v>271</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100</v>
      </c>
      <c r="E72" s="47">
        <f t="shared" si="0"/>
        <v>6800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v>150</v>
      </c>
      <c r="E74" s="47">
        <f t="shared" si="0"/>
        <v>10200</v>
      </c>
      <c r="F74" s="205"/>
      <c r="G74" s="206"/>
      <c r="H74" s="206"/>
      <c r="I74" s="207"/>
    </row>
    <row r="75" spans="1:9" ht="15.75" customHeight="1" thickBot="1" x14ac:dyDescent="0.4">
      <c r="A75" s="48" t="s">
        <v>99</v>
      </c>
      <c r="B75" s="41">
        <v>68</v>
      </c>
      <c r="C75" s="41" t="s">
        <v>62</v>
      </c>
      <c r="D75" s="172">
        <v>20</v>
      </c>
      <c r="E75" s="47">
        <f t="shared" si="0"/>
        <v>1360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2350</v>
      </c>
      <c r="E77" s="47">
        <f t="shared" si="0"/>
        <v>159800</v>
      </c>
      <c r="F77" s="205"/>
      <c r="G77" s="206"/>
      <c r="H77" s="206"/>
      <c r="I77" s="207"/>
    </row>
    <row r="78" spans="1:9" ht="15.75" customHeight="1" x14ac:dyDescent="0.35">
      <c r="A78" s="48" t="s">
        <v>102</v>
      </c>
      <c r="B78" s="142">
        <v>1</v>
      </c>
      <c r="C78" s="41" t="s">
        <v>90</v>
      </c>
      <c r="D78" s="172">
        <v>250</v>
      </c>
      <c r="E78" s="47">
        <f t="shared" si="0"/>
        <v>250</v>
      </c>
      <c r="F78" s="205"/>
      <c r="G78" s="206"/>
      <c r="H78" s="206"/>
      <c r="I78" s="207"/>
    </row>
    <row r="79" spans="1:9" ht="15.75" customHeight="1" x14ac:dyDescent="0.35">
      <c r="A79" s="48" t="s">
        <v>103</v>
      </c>
      <c r="B79" s="142">
        <v>1</v>
      </c>
      <c r="C79" s="41" t="s">
        <v>90</v>
      </c>
      <c r="D79" s="172">
        <v>500</v>
      </c>
      <c r="E79" s="47">
        <f t="shared" si="0"/>
        <v>500</v>
      </c>
      <c r="F79" s="205"/>
      <c r="G79" s="206"/>
      <c r="H79" s="206"/>
      <c r="I79" s="207"/>
    </row>
    <row r="80" spans="1:9" ht="15.75" customHeight="1" x14ac:dyDescent="0.35">
      <c r="A80" s="48" t="s">
        <v>104</v>
      </c>
      <c r="B80" s="142">
        <v>1</v>
      </c>
      <c r="C80" s="41" t="s">
        <v>90</v>
      </c>
      <c r="D80" s="172">
        <v>100</v>
      </c>
      <c r="E80" s="47">
        <f t="shared" si="0"/>
        <v>100</v>
      </c>
      <c r="F80" s="205"/>
      <c r="G80" s="206"/>
      <c r="H80" s="206"/>
      <c r="I80" s="207"/>
    </row>
    <row r="81" spans="1:9" ht="15.75" customHeight="1" thickBot="1" x14ac:dyDescent="0.4">
      <c r="A81" s="48" t="s">
        <v>105</v>
      </c>
      <c r="B81" s="41">
        <v>68</v>
      </c>
      <c r="C81" s="41" t="s">
        <v>62</v>
      </c>
      <c r="D81" s="172">
        <v>350</v>
      </c>
      <c r="E81" s="47">
        <f t="shared" si="0"/>
        <v>23800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t="s">
        <v>271</v>
      </c>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t="s">
        <v>271</v>
      </c>
      <c r="G85" s="206"/>
      <c r="H85" s="206"/>
      <c r="I85" s="207"/>
    </row>
    <row r="86" spans="1:9" ht="15.75" customHeight="1" x14ac:dyDescent="0.35">
      <c r="A86" s="51" t="s">
        <v>110</v>
      </c>
      <c r="B86" s="41">
        <v>34</v>
      </c>
      <c r="C86" s="41" t="s">
        <v>62</v>
      </c>
      <c r="D86" s="172"/>
      <c r="E86" s="47">
        <f t="shared" si="0"/>
        <v>0</v>
      </c>
      <c r="F86" s="205" t="s">
        <v>271</v>
      </c>
      <c r="G86" s="206"/>
      <c r="H86" s="206"/>
      <c r="I86" s="207"/>
    </row>
    <row r="87" spans="1:9" ht="15.75" customHeight="1" x14ac:dyDescent="0.35">
      <c r="A87" s="51" t="s">
        <v>111</v>
      </c>
      <c r="B87" s="41">
        <v>34</v>
      </c>
      <c r="C87" s="41" t="s">
        <v>62</v>
      </c>
      <c r="D87" s="172"/>
      <c r="E87" s="47">
        <f t="shared" si="0"/>
        <v>0</v>
      </c>
      <c r="F87" s="205" t="s">
        <v>271</v>
      </c>
      <c r="G87" s="206"/>
      <c r="H87" s="206"/>
      <c r="I87" s="207"/>
    </row>
    <row r="88" spans="1:9" ht="15.75" customHeight="1" x14ac:dyDescent="0.35">
      <c r="A88" s="51" t="s">
        <v>112</v>
      </c>
      <c r="B88" s="41">
        <v>34</v>
      </c>
      <c r="C88" s="41" t="s">
        <v>62</v>
      </c>
      <c r="D88" s="172"/>
      <c r="E88" s="47">
        <f t="shared" si="0"/>
        <v>0</v>
      </c>
      <c r="F88" s="205" t="s">
        <v>271</v>
      </c>
      <c r="G88" s="206"/>
      <c r="H88" s="206"/>
      <c r="I88" s="207"/>
    </row>
    <row r="89" spans="1:9" ht="15.75" customHeight="1" thickBot="1" x14ac:dyDescent="0.4">
      <c r="A89" s="50" t="s">
        <v>113</v>
      </c>
      <c r="B89" s="41">
        <v>34</v>
      </c>
      <c r="C89" s="41" t="s">
        <v>62</v>
      </c>
      <c r="D89" s="172">
        <v>150</v>
      </c>
      <c r="E89" s="47">
        <f t="shared" si="0"/>
        <v>5100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250</v>
      </c>
      <c r="E91" s="47">
        <f t="shared" si="0"/>
        <v>250</v>
      </c>
      <c r="F91" s="205"/>
      <c r="G91" s="206"/>
      <c r="H91" s="206"/>
      <c r="I91" s="207"/>
    </row>
    <row r="92" spans="1:9" ht="15.75" customHeight="1" x14ac:dyDescent="0.35">
      <c r="A92" s="50" t="s">
        <v>116</v>
      </c>
      <c r="B92" s="142">
        <v>1</v>
      </c>
      <c r="C92" s="41" t="s">
        <v>90</v>
      </c>
      <c r="D92" s="172">
        <v>2000</v>
      </c>
      <c r="E92" s="47">
        <f t="shared" si="0"/>
        <v>2000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t="s">
        <v>271</v>
      </c>
      <c r="G95" s="206"/>
      <c r="H95" s="206"/>
      <c r="I95" s="207"/>
    </row>
    <row r="96" spans="1:9" ht="15.75" customHeight="1" x14ac:dyDescent="0.35">
      <c r="A96" s="51" t="s">
        <v>120</v>
      </c>
      <c r="B96" s="142">
        <v>1</v>
      </c>
      <c r="C96" s="41" t="s">
        <v>90</v>
      </c>
      <c r="D96" s="172"/>
      <c r="E96" s="47">
        <f t="shared" si="0"/>
        <v>0</v>
      </c>
      <c r="F96" s="205" t="s">
        <v>271</v>
      </c>
      <c r="G96" s="206"/>
      <c r="H96" s="206"/>
      <c r="I96" s="207"/>
    </row>
    <row r="97" spans="1:9" ht="15.75" customHeight="1" thickBot="1" x14ac:dyDescent="0.4">
      <c r="A97" s="50" t="s">
        <v>121</v>
      </c>
      <c r="B97" s="142">
        <v>1</v>
      </c>
      <c r="C97" s="41" t="s">
        <v>90</v>
      </c>
      <c r="D97" s="172"/>
      <c r="E97" s="47">
        <f t="shared" si="0"/>
        <v>0</v>
      </c>
      <c r="F97" s="205" t="s">
        <v>271</v>
      </c>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1500</v>
      </c>
      <c r="E99" s="47">
        <f t="shared" si="0"/>
        <v>1500</v>
      </c>
      <c r="F99" s="205"/>
      <c r="G99" s="206"/>
      <c r="H99" s="206"/>
      <c r="I99" s="207"/>
    </row>
    <row r="100" spans="1:9" ht="15.75" customHeight="1" x14ac:dyDescent="0.35">
      <c r="A100" s="50" t="s">
        <v>124</v>
      </c>
      <c r="B100" s="41">
        <v>1</v>
      </c>
      <c r="C100" s="41" t="s">
        <v>90</v>
      </c>
      <c r="D100" s="172">
        <v>250</v>
      </c>
      <c r="E100" s="47">
        <f t="shared" si="0"/>
        <v>250</v>
      </c>
      <c r="F100" s="205"/>
      <c r="G100" s="206"/>
      <c r="H100" s="206"/>
      <c r="I100" s="207"/>
    </row>
    <row r="101" spans="1:9" ht="15.75" customHeight="1" x14ac:dyDescent="0.35">
      <c r="A101" s="50" t="s">
        <v>125</v>
      </c>
      <c r="B101" s="41">
        <v>1</v>
      </c>
      <c r="C101" s="41" t="s">
        <v>90</v>
      </c>
      <c r="D101" s="172">
        <v>250</v>
      </c>
      <c r="E101" s="47">
        <f t="shared" si="0"/>
        <v>250</v>
      </c>
      <c r="F101" s="205"/>
      <c r="G101" s="206"/>
      <c r="H101" s="206"/>
      <c r="I101" s="207"/>
    </row>
    <row r="102" spans="1:9" ht="15.75" customHeight="1" x14ac:dyDescent="0.35">
      <c r="A102" s="50" t="s">
        <v>126</v>
      </c>
      <c r="B102" s="41">
        <v>1</v>
      </c>
      <c r="C102" s="41" t="s">
        <v>90</v>
      </c>
      <c r="D102" s="172">
        <v>1000</v>
      </c>
      <c r="E102" s="47">
        <f t="shared" si="0"/>
        <v>1000</v>
      </c>
      <c r="F102" s="205"/>
      <c r="G102" s="206"/>
      <c r="H102" s="206"/>
      <c r="I102" s="207"/>
    </row>
    <row r="103" spans="1:9" ht="15.75" customHeight="1" x14ac:dyDescent="0.35">
      <c r="A103" s="50" t="s">
        <v>127</v>
      </c>
      <c r="B103" s="41">
        <v>1</v>
      </c>
      <c r="C103" s="41" t="s">
        <v>90</v>
      </c>
      <c r="D103" s="172">
        <v>2500</v>
      </c>
      <c r="E103" s="47">
        <f t="shared" si="0"/>
        <v>2500</v>
      </c>
      <c r="F103" s="205"/>
      <c r="G103" s="206"/>
      <c r="H103" s="206"/>
      <c r="I103" s="207"/>
    </row>
    <row r="104" spans="1:9" ht="15.75" customHeight="1" x14ac:dyDescent="0.35">
      <c r="A104" s="50" t="s">
        <v>128</v>
      </c>
      <c r="B104" s="41">
        <v>1</v>
      </c>
      <c r="C104" s="41" t="s">
        <v>90</v>
      </c>
      <c r="D104" s="172">
        <v>500</v>
      </c>
      <c r="E104" s="47">
        <f t="shared" si="0"/>
        <v>500</v>
      </c>
      <c r="F104" s="205"/>
      <c r="G104" s="206"/>
      <c r="H104" s="206"/>
      <c r="I104" s="207"/>
    </row>
    <row r="105" spans="1:9" ht="15.75" customHeight="1" x14ac:dyDescent="0.35">
      <c r="A105" s="50" t="s">
        <v>129</v>
      </c>
      <c r="B105" s="41">
        <v>1</v>
      </c>
      <c r="C105" s="41" t="s">
        <v>90</v>
      </c>
      <c r="D105" s="172">
        <v>7500</v>
      </c>
      <c r="E105" s="47">
        <f t="shared" ref="E105:E129" si="1">SUM(B105)*D105</f>
        <v>7500</v>
      </c>
      <c r="F105" s="205"/>
      <c r="G105" s="206"/>
      <c r="H105" s="206"/>
      <c r="I105" s="207"/>
    </row>
    <row r="106" spans="1:9" ht="15.75" customHeight="1" x14ac:dyDescent="0.35">
      <c r="A106" s="50" t="s">
        <v>130</v>
      </c>
      <c r="B106" s="142">
        <v>15</v>
      </c>
      <c r="C106" s="41" t="s">
        <v>131</v>
      </c>
      <c r="D106" s="172">
        <v>150</v>
      </c>
      <c r="E106" s="47">
        <f t="shared" si="1"/>
        <v>2250</v>
      </c>
      <c r="F106" s="205" t="s">
        <v>132</v>
      </c>
      <c r="G106" s="206"/>
      <c r="H106" s="206"/>
      <c r="I106" s="207"/>
    </row>
    <row r="107" spans="1:9" ht="15.75" customHeight="1" x14ac:dyDescent="0.35">
      <c r="A107" s="50" t="s">
        <v>133</v>
      </c>
      <c r="B107" s="41">
        <v>1</v>
      </c>
      <c r="C107" s="41" t="s">
        <v>90</v>
      </c>
      <c r="D107" s="172">
        <v>15000</v>
      </c>
      <c r="E107" s="47">
        <f t="shared" si="1"/>
        <v>15000</v>
      </c>
      <c r="F107" s="205" t="s">
        <v>134</v>
      </c>
      <c r="G107" s="206"/>
      <c r="H107" s="206"/>
      <c r="I107" s="207"/>
    </row>
    <row r="108" spans="1:9" ht="15.75" customHeight="1" thickBot="1" x14ac:dyDescent="0.4">
      <c r="A108" s="50" t="s">
        <v>135</v>
      </c>
      <c r="B108" s="142">
        <v>1</v>
      </c>
      <c r="C108" s="41" t="s">
        <v>90</v>
      </c>
      <c r="D108" s="172">
        <v>54000</v>
      </c>
      <c r="E108" s="47">
        <f t="shared" si="1"/>
        <v>54000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t="s">
        <v>271</v>
      </c>
      <c r="G110" s="206"/>
      <c r="H110" s="206"/>
      <c r="I110" s="207"/>
    </row>
    <row r="111" spans="1:9" ht="15.75" customHeight="1" x14ac:dyDescent="0.35">
      <c r="A111" s="50" t="s">
        <v>139</v>
      </c>
      <c r="B111" s="142">
        <v>1</v>
      </c>
      <c r="C111" s="41" t="s">
        <v>90</v>
      </c>
      <c r="D111" s="172"/>
      <c r="E111" s="47">
        <f t="shared" si="1"/>
        <v>0</v>
      </c>
      <c r="F111" s="205" t="s">
        <v>271</v>
      </c>
      <c r="G111" s="206"/>
      <c r="H111" s="206"/>
      <c r="I111" s="207"/>
    </row>
    <row r="112" spans="1:9" ht="15.75" customHeight="1" x14ac:dyDescent="0.35">
      <c r="A112" s="48" t="s">
        <v>140</v>
      </c>
      <c r="B112" s="142">
        <v>1</v>
      </c>
      <c r="C112" s="41" t="s">
        <v>73</v>
      </c>
      <c r="D112" s="172"/>
      <c r="E112" s="47">
        <f t="shared" si="1"/>
        <v>0</v>
      </c>
      <c r="F112" s="205" t="s">
        <v>271</v>
      </c>
      <c r="G112" s="206"/>
      <c r="H112" s="206"/>
      <c r="I112" s="207"/>
    </row>
    <row r="113" spans="1:9" ht="15.75" customHeight="1" x14ac:dyDescent="0.35">
      <c r="A113" s="50" t="s">
        <v>141</v>
      </c>
      <c r="B113" s="142">
        <v>1</v>
      </c>
      <c r="C113" s="41" t="s">
        <v>90</v>
      </c>
      <c r="D113" s="172">
        <v>1000</v>
      </c>
      <c r="E113" s="47">
        <f t="shared" si="1"/>
        <v>1000</v>
      </c>
      <c r="F113" s="205"/>
      <c r="G113" s="206"/>
      <c r="H113" s="206"/>
      <c r="I113" s="207"/>
    </row>
    <row r="114" spans="1:9" ht="15.75" customHeight="1" thickBot="1" x14ac:dyDescent="0.4">
      <c r="A114" s="50" t="s">
        <v>142</v>
      </c>
      <c r="B114" s="142">
        <v>1</v>
      </c>
      <c r="C114" s="41" t="s">
        <v>90</v>
      </c>
      <c r="D114" s="172">
        <v>1500</v>
      </c>
      <c r="E114" s="47">
        <f t="shared" si="1"/>
        <v>1500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t="s">
        <v>272</v>
      </c>
      <c r="G116" s="206"/>
      <c r="H116" s="206"/>
      <c r="I116" s="207"/>
    </row>
    <row r="117" spans="1:9" ht="15.75" customHeight="1" x14ac:dyDescent="0.35">
      <c r="A117" s="50" t="s">
        <v>145</v>
      </c>
      <c r="B117" s="142">
        <v>1</v>
      </c>
      <c r="C117" s="41" t="s">
        <v>90</v>
      </c>
      <c r="D117" s="172">
        <v>9450</v>
      </c>
      <c r="E117" s="47">
        <f t="shared" si="1"/>
        <v>9450</v>
      </c>
      <c r="F117" s="205"/>
      <c r="G117" s="206"/>
      <c r="H117" s="206"/>
      <c r="I117" s="207"/>
    </row>
    <row r="118" spans="1:9" ht="15.75" customHeight="1" x14ac:dyDescent="0.35">
      <c r="A118" s="50" t="s">
        <v>146</v>
      </c>
      <c r="B118" s="142">
        <v>1</v>
      </c>
      <c r="C118" s="41" t="s">
        <v>90</v>
      </c>
      <c r="D118" s="172"/>
      <c r="E118" s="47">
        <f t="shared" si="1"/>
        <v>0</v>
      </c>
      <c r="F118" s="205" t="s">
        <v>272</v>
      </c>
      <c r="G118" s="206"/>
      <c r="H118" s="206"/>
      <c r="I118" s="207"/>
    </row>
    <row r="119" spans="1:9" ht="15.75" customHeight="1" x14ac:dyDescent="0.35">
      <c r="A119" s="50" t="s">
        <v>147</v>
      </c>
      <c r="B119" s="41">
        <v>8</v>
      </c>
      <c r="C119" s="41" t="s">
        <v>131</v>
      </c>
      <c r="D119" s="172">
        <v>200</v>
      </c>
      <c r="E119" s="47">
        <f t="shared" si="1"/>
        <v>1600</v>
      </c>
      <c r="F119" s="205"/>
      <c r="G119" s="206"/>
      <c r="H119" s="206"/>
      <c r="I119" s="207"/>
    </row>
    <row r="120" spans="1:9" ht="15.75" customHeight="1" x14ac:dyDescent="0.35">
      <c r="A120" s="50" t="s">
        <v>148</v>
      </c>
      <c r="B120" s="41">
        <v>1</v>
      </c>
      <c r="C120" s="41" t="s">
        <v>90</v>
      </c>
      <c r="D120" s="172"/>
      <c r="E120" s="47">
        <f t="shared" si="1"/>
        <v>0</v>
      </c>
      <c r="F120" s="205" t="s">
        <v>271</v>
      </c>
      <c r="G120" s="206"/>
      <c r="H120" s="206"/>
      <c r="I120" s="207"/>
    </row>
    <row r="121" spans="1:9" ht="15.75" customHeight="1" thickBot="1" x14ac:dyDescent="0.4">
      <c r="A121" s="50" t="s">
        <v>149</v>
      </c>
      <c r="B121" s="142">
        <v>27</v>
      </c>
      <c r="C121" s="142" t="s">
        <v>131</v>
      </c>
      <c r="D121" s="172">
        <v>50</v>
      </c>
      <c r="E121" s="47">
        <f t="shared" si="1"/>
        <v>1350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t="s">
        <v>270</v>
      </c>
      <c r="G123" s="206"/>
      <c r="H123" s="206"/>
      <c r="I123" s="207"/>
    </row>
    <row r="124" spans="1:9" ht="15.75" customHeight="1" x14ac:dyDescent="0.35">
      <c r="A124" s="48" t="s">
        <v>152</v>
      </c>
      <c r="B124" s="142">
        <v>1</v>
      </c>
      <c r="C124" s="41" t="s">
        <v>73</v>
      </c>
      <c r="D124" s="172"/>
      <c r="E124" s="47">
        <f t="shared" si="1"/>
        <v>0</v>
      </c>
      <c r="F124" s="205" t="s">
        <v>270</v>
      </c>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t="s">
        <v>272</v>
      </c>
      <c r="G127" s="206"/>
      <c r="H127" s="206"/>
      <c r="I127" s="207"/>
    </row>
    <row r="128" spans="1:9" ht="15.75" customHeight="1" x14ac:dyDescent="0.35">
      <c r="A128" s="48" t="s">
        <v>158</v>
      </c>
      <c r="B128" s="142">
        <v>1</v>
      </c>
      <c r="C128" s="41" t="s">
        <v>90</v>
      </c>
      <c r="D128" s="172"/>
      <c r="E128" s="47">
        <f t="shared" si="1"/>
        <v>0</v>
      </c>
      <c r="F128" s="205" t="s">
        <v>272</v>
      </c>
      <c r="G128" s="206"/>
      <c r="H128" s="206"/>
      <c r="I128" s="207"/>
    </row>
    <row r="129" spans="1:9" ht="15.75" customHeight="1" x14ac:dyDescent="0.35">
      <c r="A129" s="48" t="s">
        <v>159</v>
      </c>
      <c r="B129" s="142">
        <v>1</v>
      </c>
      <c r="C129" s="41" t="s">
        <v>90</v>
      </c>
      <c r="D129" s="172"/>
      <c r="E129" s="47">
        <f t="shared" si="1"/>
        <v>0</v>
      </c>
      <c r="F129" s="205" t="s">
        <v>272</v>
      </c>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582790</v>
      </c>
      <c r="F131" s="199"/>
      <c r="G131" s="200"/>
      <c r="H131" s="200"/>
      <c r="I131" s="201"/>
    </row>
    <row r="132" spans="1:9" ht="23.25" customHeight="1" thickTop="1" thickBot="1" x14ac:dyDescent="0.4">
      <c r="A132" s="52" t="s">
        <v>161</v>
      </c>
      <c r="B132" s="53"/>
      <c r="C132" s="54"/>
      <c r="D132" s="55"/>
      <c r="E132" s="56">
        <f>SUM(E131)/B20</f>
        <v>8570.4411764705874</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0.03</v>
      </c>
      <c r="F135" s="237"/>
      <c r="G135" s="238"/>
      <c r="H135" s="238"/>
      <c r="I135" s="239"/>
    </row>
    <row r="136" spans="1:9" ht="23.25" customHeight="1" thickBot="1" x14ac:dyDescent="0.4">
      <c r="A136" s="61" t="s">
        <v>164</v>
      </c>
      <c r="B136" s="66"/>
      <c r="C136" s="67"/>
      <c r="D136" s="68"/>
      <c r="E136" s="175">
        <v>0.02</v>
      </c>
      <c r="F136" s="248"/>
      <c r="G136" s="249"/>
      <c r="H136" s="249"/>
      <c r="I136" s="250"/>
    </row>
    <row r="137" spans="1:9" ht="23.25" customHeight="1" thickTop="1" thickBot="1" x14ac:dyDescent="0.4">
      <c r="A137" s="52" t="s">
        <v>165</v>
      </c>
      <c r="B137" s="53"/>
      <c r="C137" s="54"/>
      <c r="D137" s="55"/>
      <c r="E137" s="94">
        <f>SUM(E135:E136)</f>
        <v>0.05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164</v>
      </c>
      <c r="E143" s="78">
        <f>SUM(B143)*D143</f>
        <v>11742.4</v>
      </c>
      <c r="F143" s="82">
        <v>3</v>
      </c>
      <c r="G143" s="83">
        <f>SUM(E143*F143)</f>
        <v>35227.199999999997</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1082</v>
      </c>
      <c r="E145" s="78">
        <f>SUM(B145)*D145</f>
        <v>77471.199999999997</v>
      </c>
      <c r="F145" s="82">
        <v>3</v>
      </c>
      <c r="G145" s="83">
        <f>SUM(E145*F145)</f>
        <v>232413.59999999998</v>
      </c>
      <c r="H145" s="80"/>
      <c r="I145" s="75"/>
    </row>
    <row r="146" spans="1:9" ht="16" thickBot="1" x14ac:dyDescent="0.4">
      <c r="A146" s="179" t="s">
        <v>173</v>
      </c>
      <c r="B146" s="129">
        <v>1</v>
      </c>
      <c r="C146" s="39" t="s">
        <v>90</v>
      </c>
      <c r="D146" s="176">
        <v>5000</v>
      </c>
      <c r="E146" s="78">
        <f>SUM(B146)*D146</f>
        <v>5000</v>
      </c>
      <c r="F146" s="85">
        <v>3</v>
      </c>
      <c r="G146" s="86">
        <f>SUM(E146*F146)</f>
        <v>15000</v>
      </c>
      <c r="H146" s="80"/>
      <c r="I146" s="75"/>
    </row>
    <row r="147" spans="1:9" ht="16" thickBot="1" x14ac:dyDescent="0.4">
      <c r="A147" s="87" t="s">
        <v>174</v>
      </c>
      <c r="B147" s="40"/>
      <c r="C147" s="40"/>
      <c r="D147" s="40"/>
      <c r="E147" s="40"/>
      <c r="F147" s="88"/>
      <c r="G147" s="89">
        <f>SUM(G143:G146)</f>
        <v>282640.8</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164</v>
      </c>
      <c r="E151" s="78">
        <f>SUM(B151)*D151</f>
        <v>11742.4</v>
      </c>
      <c r="F151" s="82">
        <v>5</v>
      </c>
      <c r="G151" s="83">
        <f>SUM(E151*F151)</f>
        <v>58712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1082</v>
      </c>
      <c r="E153" s="78">
        <f>SUM(B153)*D153</f>
        <v>77471.199999999997</v>
      </c>
      <c r="F153" s="82">
        <v>5</v>
      </c>
      <c r="G153" s="83">
        <f>SUM(E153*F153)</f>
        <v>387356</v>
      </c>
      <c r="H153" s="80"/>
      <c r="I153" s="75"/>
    </row>
    <row r="154" spans="1:9" ht="16" thickBot="1" x14ac:dyDescent="0.4">
      <c r="A154" s="179" t="s">
        <v>173</v>
      </c>
      <c r="B154" s="129">
        <v>1</v>
      </c>
      <c r="C154" s="39" t="s">
        <v>90</v>
      </c>
      <c r="D154" s="176">
        <v>5000</v>
      </c>
      <c r="E154" s="78">
        <f>SUM(B154)*D154</f>
        <v>5000</v>
      </c>
      <c r="F154" s="85">
        <v>5</v>
      </c>
      <c r="G154" s="86">
        <f>SUM(E154*F154)</f>
        <v>25000</v>
      </c>
      <c r="H154" s="80"/>
      <c r="I154" s="75"/>
    </row>
    <row r="155" spans="1:9" ht="16" thickBot="1" x14ac:dyDescent="0.4">
      <c r="A155" s="87" t="s">
        <v>176</v>
      </c>
      <c r="B155" s="40"/>
      <c r="C155" s="40"/>
      <c r="D155" s="40"/>
      <c r="E155" s="40"/>
      <c r="F155" s="88"/>
      <c r="G155" s="89">
        <f>SUM(G151:G154)</f>
        <v>471068</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164</v>
      </c>
      <c r="E159" s="78">
        <f>SUM(B159)*D159</f>
        <v>13972.800000000001</v>
      </c>
      <c r="F159" s="82">
        <v>10</v>
      </c>
      <c r="G159" s="83">
        <f>SUM(E159*F159)</f>
        <v>139728</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1082</v>
      </c>
      <c r="E161" s="78">
        <f>SUM(B161)*D161</f>
        <v>92186.400000000009</v>
      </c>
      <c r="F161" s="82">
        <v>10</v>
      </c>
      <c r="G161" s="83">
        <f>SUM(E161*F161)</f>
        <v>921864.00000000012</v>
      </c>
      <c r="H161" s="80"/>
      <c r="I161" s="75"/>
    </row>
    <row r="162" spans="1:9" ht="16" thickBot="1" x14ac:dyDescent="0.4">
      <c r="A162" s="179" t="s">
        <v>173</v>
      </c>
      <c r="B162" s="129">
        <v>1</v>
      </c>
      <c r="C162" s="39" t="s">
        <v>90</v>
      </c>
      <c r="D162" s="176">
        <v>5000</v>
      </c>
      <c r="E162" s="78">
        <f>SUM(B162)*D162</f>
        <v>5000</v>
      </c>
      <c r="F162" s="85">
        <v>10</v>
      </c>
      <c r="G162" s="86">
        <f>SUM(E162*F162)</f>
        <v>50000</v>
      </c>
      <c r="H162" s="80"/>
      <c r="I162" s="75"/>
    </row>
    <row r="163" spans="1:9" ht="16" thickBot="1" x14ac:dyDescent="0.4">
      <c r="A163" s="87" t="s">
        <v>178</v>
      </c>
      <c r="B163" s="40"/>
      <c r="C163" s="40"/>
      <c r="D163" s="40"/>
      <c r="E163" s="40"/>
      <c r="F163" s="88"/>
      <c r="G163" s="89">
        <f>SUM(G159:G162)</f>
        <v>1111592</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164</v>
      </c>
      <c r="E167" s="78">
        <f>SUM(B167)*D167</f>
        <v>14120.4</v>
      </c>
      <c r="F167" s="82">
        <v>3</v>
      </c>
      <c r="G167" s="83">
        <f>SUM(E167*F167)</f>
        <v>42361.2</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1082</v>
      </c>
      <c r="E169" s="78">
        <f>SUM(B169)*D169</f>
        <v>93160.2</v>
      </c>
      <c r="F169" s="82">
        <v>3</v>
      </c>
      <c r="G169" s="83">
        <f>SUM(E169*F169)</f>
        <v>279480.59999999998</v>
      </c>
      <c r="H169" s="80"/>
      <c r="I169" s="80"/>
    </row>
    <row r="170" spans="1:9" ht="16" thickBot="1" x14ac:dyDescent="0.4">
      <c r="A170" s="179" t="s">
        <v>173</v>
      </c>
      <c r="B170" s="129">
        <v>1</v>
      </c>
      <c r="C170" s="39" t="s">
        <v>90</v>
      </c>
      <c r="D170" s="176">
        <v>5000</v>
      </c>
      <c r="E170" s="78">
        <f>SUM(B170)*D170</f>
        <v>5000</v>
      </c>
      <c r="F170" s="85">
        <v>3</v>
      </c>
      <c r="G170" s="86">
        <f>SUM(E170*F170)</f>
        <v>15000</v>
      </c>
      <c r="H170" s="80"/>
      <c r="I170" s="80"/>
    </row>
    <row r="171" spans="1:9" ht="16" thickBot="1" x14ac:dyDescent="0.4">
      <c r="A171" s="87" t="s">
        <v>178</v>
      </c>
      <c r="B171" s="40"/>
      <c r="C171" s="40"/>
      <c r="D171" s="40"/>
      <c r="E171" s="40"/>
      <c r="F171" s="88"/>
      <c r="G171" s="89">
        <f>SUM(G167:G170)</f>
        <v>336841.8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164</v>
      </c>
      <c r="E175" s="78">
        <f>SUM(B175)*D175</f>
        <v>15448.800000000001</v>
      </c>
      <c r="F175" s="82">
        <v>6</v>
      </c>
      <c r="G175" s="83">
        <f>SUM(E175*F175)</f>
        <v>92692.800000000003</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1082</v>
      </c>
      <c r="E177" s="78">
        <f>SUM(B177)*D177</f>
        <v>101924.40000000001</v>
      </c>
      <c r="F177" s="82">
        <v>6</v>
      </c>
      <c r="G177" s="83">
        <f>SUM(E177*F177)</f>
        <v>611546.4</v>
      </c>
      <c r="H177" s="80"/>
      <c r="I177" s="75"/>
    </row>
    <row r="178" spans="1:9" ht="16" thickBot="1" x14ac:dyDescent="0.4">
      <c r="A178" s="179" t="s">
        <v>173</v>
      </c>
      <c r="B178" s="129">
        <v>1</v>
      </c>
      <c r="C178" s="39" t="s">
        <v>90</v>
      </c>
      <c r="D178" s="176">
        <v>5000</v>
      </c>
      <c r="E178" s="78">
        <f>SUM(B178)*D178</f>
        <v>5000</v>
      </c>
      <c r="F178" s="85">
        <v>6</v>
      </c>
      <c r="G178" s="86">
        <f>SUM(E178*F178)</f>
        <v>30000</v>
      </c>
      <c r="H178" s="80"/>
      <c r="I178" s="75"/>
    </row>
    <row r="179" spans="1:9" ht="16" thickBot="1" x14ac:dyDescent="0.4">
      <c r="A179" s="87" t="s">
        <v>181</v>
      </c>
      <c r="B179" s="40"/>
      <c r="C179" s="40"/>
      <c r="D179" s="40"/>
      <c r="E179" s="40"/>
      <c r="F179" s="88"/>
      <c r="G179" s="89">
        <f>SUM(G175:G178)</f>
        <v>734239.20000000007</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12.5</v>
      </c>
      <c r="E183" s="78">
        <f>SUM(B183)*D183</f>
        <v>99275</v>
      </c>
      <c r="F183" s="78"/>
      <c r="G183" s="111"/>
      <c r="H183" s="65"/>
      <c r="I183" s="110"/>
    </row>
    <row r="184" spans="1:9" ht="16" thickBot="1" x14ac:dyDescent="0.4">
      <c r="A184" s="117" t="s">
        <v>186</v>
      </c>
      <c r="B184" s="39">
        <v>7942</v>
      </c>
      <c r="C184" s="39" t="s">
        <v>185</v>
      </c>
      <c r="D184" s="176">
        <v>1</v>
      </c>
      <c r="E184" s="78">
        <f t="shared" ref="E184:E207" si="2">SUM(B184)*D184</f>
        <v>7942</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167.5</v>
      </c>
      <c r="E186" s="78">
        <f t="shared" si="2"/>
        <v>136345</v>
      </c>
      <c r="F186" s="78"/>
      <c r="G186" s="111"/>
      <c r="H186" s="65"/>
      <c r="I186" s="110"/>
    </row>
    <row r="187" spans="1:9" x14ac:dyDescent="0.35">
      <c r="A187" s="96" t="s">
        <v>189</v>
      </c>
      <c r="B187" s="39">
        <v>592</v>
      </c>
      <c r="C187" s="39" t="s">
        <v>185</v>
      </c>
      <c r="D187" s="176">
        <v>145.80000000000001</v>
      </c>
      <c r="E187" s="78">
        <f t="shared" si="2"/>
        <v>86313.600000000006</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v>135</v>
      </c>
      <c r="E189" s="78">
        <f t="shared" si="2"/>
        <v>121500</v>
      </c>
      <c r="F189" s="78"/>
      <c r="G189" s="111"/>
      <c r="H189" s="65"/>
      <c r="I189" s="110"/>
    </row>
    <row r="190" spans="1:9" ht="16" thickBot="1" x14ac:dyDescent="0.4">
      <c r="A190" s="117" t="s">
        <v>193</v>
      </c>
      <c r="B190" s="39">
        <v>1225</v>
      </c>
      <c r="C190" s="39" t="s">
        <v>185</v>
      </c>
      <c r="D190" s="176">
        <v>105</v>
      </c>
      <c r="E190" s="78">
        <f t="shared" si="2"/>
        <v>128625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25.8</v>
      </c>
      <c r="E192" s="78">
        <f t="shared" ref="E192:E197" si="3">SUM(B192)*D192</f>
        <v>68086.2</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195</v>
      </c>
      <c r="E195" s="78">
        <f t="shared" si="3"/>
        <v>5655</v>
      </c>
      <c r="F195" s="78"/>
      <c r="G195" s="111"/>
      <c r="H195" s="65"/>
      <c r="I195" s="110"/>
    </row>
    <row r="196" spans="1:9" x14ac:dyDescent="0.35">
      <c r="A196" s="96" t="s">
        <v>200</v>
      </c>
      <c r="B196" s="39">
        <v>507</v>
      </c>
      <c r="C196" s="39" t="s">
        <v>201</v>
      </c>
      <c r="D196" s="176">
        <v>75</v>
      </c>
      <c r="E196" s="78">
        <f t="shared" si="3"/>
        <v>38025</v>
      </c>
      <c r="F196" s="78"/>
      <c r="G196" s="111"/>
      <c r="H196" s="65"/>
      <c r="I196" s="110"/>
    </row>
    <row r="197" spans="1:9" ht="16" thickBot="1" x14ac:dyDescent="0.4">
      <c r="A197" s="117" t="s">
        <v>202</v>
      </c>
      <c r="B197" s="39">
        <v>401</v>
      </c>
      <c r="C197" s="39" t="s">
        <v>201</v>
      </c>
      <c r="D197" s="176">
        <v>95</v>
      </c>
      <c r="E197" s="78">
        <f t="shared" si="3"/>
        <v>38095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1500</v>
      </c>
      <c r="E200" s="78">
        <f t="shared" si="2"/>
        <v>40500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992861.79999999993</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582790</v>
      </c>
      <c r="H213" s="27"/>
      <c r="I213" s="130"/>
    </row>
    <row r="214" spans="1:9" x14ac:dyDescent="0.35">
      <c r="A214" s="103" t="s">
        <v>218</v>
      </c>
      <c r="B214" s="92"/>
      <c r="C214" s="93"/>
      <c r="D214" s="93"/>
      <c r="E214" s="93"/>
      <c r="F214" s="126"/>
      <c r="G214" s="97">
        <f>SUM(G143,G151,G159,G167,G175)</f>
        <v>368721.2</v>
      </c>
      <c r="H214" s="27"/>
      <c r="I214" s="130"/>
    </row>
    <row r="215" spans="1:9" x14ac:dyDescent="0.35">
      <c r="A215" s="103" t="s">
        <v>219</v>
      </c>
      <c r="B215" s="92"/>
      <c r="C215" s="93"/>
      <c r="D215" s="93"/>
      <c r="E215" s="93"/>
      <c r="F215" s="126"/>
      <c r="G215" s="97">
        <f>SUM(G145,G153,G161,G169,G177)</f>
        <v>2432660.6</v>
      </c>
      <c r="H215" s="27"/>
      <c r="I215" s="130"/>
    </row>
    <row r="216" spans="1:9" x14ac:dyDescent="0.35">
      <c r="A216" s="103" t="s">
        <v>220</v>
      </c>
      <c r="B216" s="92"/>
      <c r="C216" s="93"/>
      <c r="D216" s="93"/>
      <c r="E216" s="93"/>
      <c r="F216" s="126"/>
      <c r="G216" s="97">
        <f>SUM(G146,G154,G162,G170,G178)</f>
        <v>135000</v>
      </c>
      <c r="H216" s="27"/>
      <c r="I216" s="130"/>
    </row>
    <row r="217" spans="1:9" x14ac:dyDescent="0.35">
      <c r="A217" s="103" t="s">
        <v>221</v>
      </c>
      <c r="B217" s="92"/>
      <c r="C217" s="93"/>
      <c r="D217" s="93"/>
      <c r="E217" s="93"/>
      <c r="F217" s="126"/>
      <c r="G217" s="97">
        <f>SUM(G209)</f>
        <v>992861.79999999993</v>
      </c>
      <c r="H217" s="27"/>
      <c r="I217" s="130"/>
    </row>
    <row r="218" spans="1:9" x14ac:dyDescent="0.35">
      <c r="A218" s="103" t="s">
        <v>222</v>
      </c>
      <c r="B218" s="18"/>
      <c r="C218" s="93"/>
      <c r="D218" s="93"/>
      <c r="E218" s="93"/>
      <c r="F218" s="126"/>
      <c r="G218" s="97">
        <f>SUM(G213:G217)*3%</f>
        <v>135361.00799999997</v>
      </c>
      <c r="H218" s="27"/>
      <c r="I218" s="130"/>
    </row>
    <row r="219" spans="1:9" x14ac:dyDescent="0.35">
      <c r="A219" s="103" t="s">
        <v>223</v>
      </c>
      <c r="B219" s="92"/>
      <c r="C219" s="93"/>
      <c r="D219" s="93"/>
      <c r="E219" s="93"/>
      <c r="F219" s="126"/>
      <c r="G219" s="97">
        <f>SUM(G213:G218)*E137</f>
        <v>232369.7304</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4879764.3383999998</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300</v>
      </c>
      <c r="E264" s="47">
        <f>SUM(B264)*D264</f>
        <v>15600</v>
      </c>
      <c r="F264" s="205"/>
      <c r="G264" s="206"/>
      <c r="H264" s="206"/>
      <c r="I264" s="207"/>
    </row>
    <row r="265" spans="1:9" x14ac:dyDescent="0.35">
      <c r="A265" s="48" t="s">
        <v>63</v>
      </c>
      <c r="B265" s="41">
        <v>52</v>
      </c>
      <c r="C265" s="41" t="s">
        <v>62</v>
      </c>
      <c r="D265" s="172">
        <v>300</v>
      </c>
      <c r="E265" s="47">
        <f t="shared" ref="E265:E272" si="7">SUM(B265)*D265</f>
        <v>15600</v>
      </c>
      <c r="F265" s="205"/>
      <c r="G265" s="206"/>
      <c r="H265" s="206"/>
      <c r="I265" s="207"/>
    </row>
    <row r="266" spans="1:9" x14ac:dyDescent="0.35">
      <c r="A266" s="48" t="s">
        <v>64</v>
      </c>
      <c r="B266" s="41">
        <v>52</v>
      </c>
      <c r="C266" s="41" t="s">
        <v>62</v>
      </c>
      <c r="D266" s="172">
        <v>50</v>
      </c>
      <c r="E266" s="47">
        <f t="shared" si="7"/>
        <v>2600</v>
      </c>
      <c r="F266" s="205"/>
      <c r="G266" s="206"/>
      <c r="H266" s="206"/>
      <c r="I266" s="207"/>
    </row>
    <row r="267" spans="1:9" x14ac:dyDescent="0.35">
      <c r="A267" s="48" t="s">
        <v>65</v>
      </c>
      <c r="B267" s="41">
        <v>52</v>
      </c>
      <c r="C267" s="41" t="s">
        <v>62</v>
      </c>
      <c r="D267" s="172">
        <v>1250</v>
      </c>
      <c r="E267" s="47">
        <f t="shared" si="7"/>
        <v>65000</v>
      </c>
      <c r="F267" s="205"/>
      <c r="G267" s="206"/>
      <c r="H267" s="206"/>
      <c r="I267" s="207"/>
    </row>
    <row r="268" spans="1:9" x14ac:dyDescent="0.35">
      <c r="A268" s="48" t="s">
        <v>66</v>
      </c>
      <c r="B268" s="41">
        <v>52</v>
      </c>
      <c r="C268" s="41" t="s">
        <v>62</v>
      </c>
      <c r="D268" s="172">
        <v>250</v>
      </c>
      <c r="E268" s="47">
        <f t="shared" si="7"/>
        <v>13000</v>
      </c>
      <c r="F268" s="205"/>
      <c r="G268" s="206"/>
      <c r="H268" s="206"/>
      <c r="I268" s="207"/>
    </row>
    <row r="269" spans="1:9" x14ac:dyDescent="0.35">
      <c r="A269" s="48" t="s">
        <v>67</v>
      </c>
      <c r="B269" s="41">
        <v>52</v>
      </c>
      <c r="C269" s="41" t="s">
        <v>62</v>
      </c>
      <c r="D269" s="172">
        <v>750</v>
      </c>
      <c r="E269" s="47">
        <f t="shared" si="7"/>
        <v>39000</v>
      </c>
      <c r="F269" s="205"/>
      <c r="G269" s="206"/>
      <c r="H269" s="206"/>
      <c r="I269" s="207"/>
    </row>
    <row r="270" spans="1:9" x14ac:dyDescent="0.35">
      <c r="A270" s="48" t="s">
        <v>232</v>
      </c>
      <c r="B270" s="41">
        <v>52</v>
      </c>
      <c r="C270" s="41" t="s">
        <v>62</v>
      </c>
      <c r="D270" s="172">
        <v>300</v>
      </c>
      <c r="E270" s="47">
        <f t="shared" si="7"/>
        <v>15600</v>
      </c>
      <c r="F270" s="205"/>
      <c r="G270" s="206"/>
      <c r="H270" s="206"/>
      <c r="I270" s="207"/>
    </row>
    <row r="271" spans="1:9" x14ac:dyDescent="0.35">
      <c r="A271" s="48" t="s">
        <v>69</v>
      </c>
      <c r="B271" s="41">
        <v>52</v>
      </c>
      <c r="C271" s="41" t="s">
        <v>62</v>
      </c>
      <c r="D271" s="172">
        <v>50</v>
      </c>
      <c r="E271" s="47">
        <f t="shared" si="7"/>
        <v>2600</v>
      </c>
      <c r="F271" s="205"/>
      <c r="G271" s="206"/>
      <c r="H271" s="206"/>
      <c r="I271" s="207"/>
    </row>
    <row r="272" spans="1:9" ht="16" thickBot="1" x14ac:dyDescent="0.4">
      <c r="A272" s="48" t="s">
        <v>70</v>
      </c>
      <c r="B272" s="41">
        <v>52</v>
      </c>
      <c r="C272" s="41" t="s">
        <v>62</v>
      </c>
      <c r="D272" s="172">
        <v>50</v>
      </c>
      <c r="E272" s="47">
        <f t="shared" si="7"/>
        <v>2600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2400</v>
      </c>
      <c r="E274" s="47">
        <f t="shared" ref="E274:E336" si="8">SUM(B274)*D274</f>
        <v>2400</v>
      </c>
      <c r="F274" s="205"/>
      <c r="G274" s="206"/>
      <c r="H274" s="206"/>
      <c r="I274" s="207"/>
    </row>
    <row r="275" spans="1:9" x14ac:dyDescent="0.35">
      <c r="A275" s="48" t="s">
        <v>74</v>
      </c>
      <c r="B275" s="41">
        <v>52</v>
      </c>
      <c r="C275" s="41" t="s">
        <v>62</v>
      </c>
      <c r="D275" s="172">
        <v>55</v>
      </c>
      <c r="E275" s="47">
        <f t="shared" si="8"/>
        <v>2860</v>
      </c>
      <c r="F275" s="205"/>
      <c r="G275" s="206"/>
      <c r="H275" s="206"/>
      <c r="I275" s="207"/>
    </row>
    <row r="276" spans="1:9" x14ac:dyDescent="0.35">
      <c r="A276" s="48" t="s">
        <v>75</v>
      </c>
      <c r="B276" s="41">
        <v>52</v>
      </c>
      <c r="C276" s="41" t="s">
        <v>62</v>
      </c>
      <c r="D276" s="172">
        <v>55</v>
      </c>
      <c r="E276" s="47">
        <f t="shared" si="8"/>
        <v>2860</v>
      </c>
      <c r="F276" s="205"/>
      <c r="G276" s="206"/>
      <c r="H276" s="206"/>
      <c r="I276" s="207"/>
    </row>
    <row r="277" spans="1:9" x14ac:dyDescent="0.35">
      <c r="A277" s="48" t="s">
        <v>76</v>
      </c>
      <c r="B277" s="41">
        <v>52</v>
      </c>
      <c r="C277" s="41" t="s">
        <v>62</v>
      </c>
      <c r="D277" s="172">
        <v>55</v>
      </c>
      <c r="E277" s="47">
        <f t="shared" si="8"/>
        <v>2860</v>
      </c>
      <c r="F277" s="205"/>
      <c r="G277" s="206"/>
      <c r="H277" s="206"/>
      <c r="I277" s="207"/>
    </row>
    <row r="278" spans="1:9" x14ac:dyDescent="0.35">
      <c r="A278" s="48" t="s">
        <v>77</v>
      </c>
      <c r="B278" s="41">
        <v>52</v>
      </c>
      <c r="C278" s="41" t="s">
        <v>62</v>
      </c>
      <c r="D278" s="172">
        <v>55</v>
      </c>
      <c r="E278" s="47">
        <f t="shared" si="8"/>
        <v>2860</v>
      </c>
      <c r="F278" s="205"/>
      <c r="G278" s="206"/>
      <c r="H278" s="206"/>
      <c r="I278" s="207"/>
    </row>
    <row r="279" spans="1:9" x14ac:dyDescent="0.35">
      <c r="A279" s="48" t="s">
        <v>78</v>
      </c>
      <c r="B279" s="41">
        <v>52</v>
      </c>
      <c r="C279" s="41" t="s">
        <v>62</v>
      </c>
      <c r="D279" s="172">
        <v>55</v>
      </c>
      <c r="E279" s="47">
        <f t="shared" si="8"/>
        <v>2860</v>
      </c>
      <c r="F279" s="205"/>
      <c r="G279" s="206"/>
      <c r="H279" s="206"/>
      <c r="I279" s="207"/>
    </row>
    <row r="280" spans="1:9" x14ac:dyDescent="0.35">
      <c r="A280" s="48" t="s">
        <v>79</v>
      </c>
      <c r="B280" s="41">
        <v>52</v>
      </c>
      <c r="C280" s="41" t="s">
        <v>62</v>
      </c>
      <c r="D280" s="172">
        <v>30</v>
      </c>
      <c r="E280" s="47">
        <f t="shared" si="8"/>
        <v>1560</v>
      </c>
      <c r="F280" s="205"/>
      <c r="G280" s="206"/>
      <c r="H280" s="206"/>
      <c r="I280" s="207"/>
    </row>
    <row r="281" spans="1:9" x14ac:dyDescent="0.35">
      <c r="A281" s="48" t="s">
        <v>80</v>
      </c>
      <c r="B281" s="41">
        <v>52</v>
      </c>
      <c r="C281" s="41" t="s">
        <v>62</v>
      </c>
      <c r="D281" s="172">
        <v>50</v>
      </c>
      <c r="E281" s="47">
        <f t="shared" si="8"/>
        <v>2600</v>
      </c>
      <c r="F281" s="205"/>
      <c r="G281" s="206"/>
      <c r="H281" s="206"/>
      <c r="I281" s="207"/>
    </row>
    <row r="282" spans="1:9" x14ac:dyDescent="0.35">
      <c r="A282" s="48" t="s">
        <v>81</v>
      </c>
      <c r="B282" s="41">
        <v>52</v>
      </c>
      <c r="C282" s="41" t="s">
        <v>62</v>
      </c>
      <c r="D282" s="172">
        <v>50</v>
      </c>
      <c r="E282" s="47">
        <f t="shared" si="8"/>
        <v>2600</v>
      </c>
      <c r="F282" s="205"/>
      <c r="G282" s="206"/>
      <c r="H282" s="206"/>
      <c r="I282" s="207"/>
    </row>
    <row r="283" spans="1:9" ht="15.75" customHeight="1" x14ac:dyDescent="0.35">
      <c r="A283" s="50" t="s">
        <v>82</v>
      </c>
      <c r="B283" s="41">
        <v>52</v>
      </c>
      <c r="C283" s="41" t="s">
        <v>62</v>
      </c>
      <c r="D283" s="172">
        <v>150</v>
      </c>
      <c r="E283" s="47">
        <f t="shared" si="8"/>
        <v>7800</v>
      </c>
      <c r="F283" s="205"/>
      <c r="G283" s="206"/>
      <c r="H283" s="206"/>
      <c r="I283" s="207"/>
    </row>
    <row r="284" spans="1:9" ht="15.75" customHeight="1" x14ac:dyDescent="0.35">
      <c r="A284" s="48" t="s">
        <v>83</v>
      </c>
      <c r="B284" s="41">
        <v>1</v>
      </c>
      <c r="C284" s="41" t="s">
        <v>73</v>
      </c>
      <c r="D284" s="172">
        <v>500</v>
      </c>
      <c r="E284" s="47">
        <f t="shared" si="8"/>
        <v>500</v>
      </c>
      <c r="F284" s="205"/>
      <c r="G284" s="206"/>
      <c r="H284" s="206"/>
      <c r="I284" s="207"/>
    </row>
    <row r="285" spans="1:9" ht="15.75" customHeight="1" x14ac:dyDescent="0.35">
      <c r="A285" s="48" t="s">
        <v>84</v>
      </c>
      <c r="B285" s="41">
        <v>1</v>
      </c>
      <c r="C285" s="41" t="s">
        <v>73</v>
      </c>
      <c r="D285" s="172">
        <v>1000</v>
      </c>
      <c r="E285" s="47">
        <f t="shared" si="8"/>
        <v>1000</v>
      </c>
      <c r="F285" s="205"/>
      <c r="G285" s="206"/>
      <c r="H285" s="206"/>
      <c r="I285" s="207"/>
    </row>
    <row r="286" spans="1:9" ht="15.75" customHeight="1" thickBot="1" x14ac:dyDescent="0.4">
      <c r="A286" s="143" t="s">
        <v>85</v>
      </c>
      <c r="B286" s="41">
        <v>1</v>
      </c>
      <c r="C286" s="41" t="s">
        <v>73</v>
      </c>
      <c r="D286" s="172">
        <v>1500</v>
      </c>
      <c r="E286" s="47">
        <f t="shared" si="8"/>
        <v>1500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80</v>
      </c>
      <c r="E288" s="160">
        <f t="shared" si="8"/>
        <v>4160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8"/>
        <v>0</v>
      </c>
      <c r="F290" s="205" t="s">
        <v>271</v>
      </c>
      <c r="G290" s="206"/>
      <c r="H290" s="206"/>
      <c r="I290" s="207"/>
    </row>
    <row r="291" spans="1:9" ht="15.75" customHeight="1" x14ac:dyDescent="0.35">
      <c r="A291" s="48" t="s">
        <v>234</v>
      </c>
      <c r="B291" s="142">
        <v>1</v>
      </c>
      <c r="C291" s="142" t="s">
        <v>90</v>
      </c>
      <c r="D291" s="172"/>
      <c r="E291" s="47">
        <f t="shared" si="8"/>
        <v>0</v>
      </c>
      <c r="F291" s="205" t="s">
        <v>271</v>
      </c>
      <c r="G291" s="206"/>
      <c r="H291" s="206"/>
      <c r="I291" s="207"/>
    </row>
    <row r="292" spans="1:9" ht="15.75" customHeight="1" x14ac:dyDescent="0.35">
      <c r="A292" s="48" t="s">
        <v>92</v>
      </c>
      <c r="B292" s="41">
        <v>1</v>
      </c>
      <c r="C292" s="142" t="s">
        <v>90</v>
      </c>
      <c r="D292" s="172"/>
      <c r="E292" s="47">
        <f t="shared" si="8"/>
        <v>0</v>
      </c>
      <c r="F292" s="205" t="s">
        <v>271</v>
      </c>
      <c r="G292" s="206"/>
      <c r="H292" s="206"/>
      <c r="I292" s="207"/>
    </row>
    <row r="293" spans="1:9" ht="15.75" customHeight="1" x14ac:dyDescent="0.35">
      <c r="A293" s="48" t="s">
        <v>93</v>
      </c>
      <c r="B293" s="41">
        <v>1</v>
      </c>
      <c r="C293" s="142" t="s">
        <v>90</v>
      </c>
      <c r="D293" s="172"/>
      <c r="E293" s="47">
        <f t="shared" si="8"/>
        <v>0</v>
      </c>
      <c r="F293" s="205" t="s">
        <v>271</v>
      </c>
      <c r="G293" s="206"/>
      <c r="H293" s="206"/>
      <c r="I293" s="207"/>
    </row>
    <row r="294" spans="1:9" ht="15.75" customHeight="1" thickBot="1" x14ac:dyDescent="0.4">
      <c r="A294" s="48" t="s">
        <v>94</v>
      </c>
      <c r="B294" s="142">
        <v>1</v>
      </c>
      <c r="C294" s="41" t="s">
        <v>90</v>
      </c>
      <c r="D294" s="172"/>
      <c r="E294" s="47">
        <f t="shared" si="8"/>
        <v>0</v>
      </c>
      <c r="F294" s="205" t="s">
        <v>271</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100</v>
      </c>
      <c r="E296" s="47">
        <f t="shared" si="8"/>
        <v>5200</v>
      </c>
      <c r="F296" s="205"/>
      <c r="G296" s="206"/>
      <c r="H296" s="206"/>
      <c r="I296" s="207"/>
    </row>
    <row r="297" spans="1:9" ht="15.75" customHeight="1" x14ac:dyDescent="0.35">
      <c r="A297" s="48" t="s">
        <v>97</v>
      </c>
      <c r="B297" s="41">
        <v>52</v>
      </c>
      <c r="C297" s="41" t="s">
        <v>62</v>
      </c>
      <c r="D297" s="172"/>
      <c r="E297" s="47">
        <f t="shared" si="8"/>
        <v>0</v>
      </c>
      <c r="F297" s="205"/>
      <c r="G297" s="206"/>
      <c r="H297" s="206"/>
      <c r="I297" s="207"/>
    </row>
    <row r="298" spans="1:9" ht="15.75" customHeight="1" x14ac:dyDescent="0.35">
      <c r="A298" s="48" t="s">
        <v>98</v>
      </c>
      <c r="B298" s="41">
        <v>52</v>
      </c>
      <c r="C298" s="41" t="s">
        <v>62</v>
      </c>
      <c r="D298" s="172">
        <v>150</v>
      </c>
      <c r="E298" s="47">
        <f t="shared" si="8"/>
        <v>7800</v>
      </c>
      <c r="F298" s="205"/>
      <c r="G298" s="206"/>
      <c r="H298" s="206"/>
      <c r="I298" s="207"/>
    </row>
    <row r="299" spans="1:9" ht="15.75" customHeight="1" thickBot="1" x14ac:dyDescent="0.4">
      <c r="A299" s="48" t="s">
        <v>99</v>
      </c>
      <c r="B299" s="41">
        <v>52</v>
      </c>
      <c r="C299" s="41" t="s">
        <v>62</v>
      </c>
      <c r="D299" s="172">
        <v>20</v>
      </c>
      <c r="E299" s="47">
        <f t="shared" si="8"/>
        <v>1040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2350</v>
      </c>
      <c r="E301" s="47">
        <f t="shared" si="8"/>
        <v>122200</v>
      </c>
      <c r="F301" s="205"/>
      <c r="G301" s="206"/>
      <c r="H301" s="206"/>
      <c r="I301" s="207"/>
    </row>
    <row r="302" spans="1:9" ht="15.75" customHeight="1" x14ac:dyDescent="0.35">
      <c r="A302" s="48" t="s">
        <v>102</v>
      </c>
      <c r="B302" s="41">
        <v>1</v>
      </c>
      <c r="C302" s="41" t="s">
        <v>90</v>
      </c>
      <c r="D302" s="172">
        <v>250</v>
      </c>
      <c r="E302" s="47">
        <f t="shared" si="8"/>
        <v>250</v>
      </c>
      <c r="F302" s="205"/>
      <c r="G302" s="206"/>
      <c r="H302" s="206"/>
      <c r="I302" s="207"/>
    </row>
    <row r="303" spans="1:9" ht="15.75" customHeight="1" x14ac:dyDescent="0.35">
      <c r="A303" s="48" t="s">
        <v>103</v>
      </c>
      <c r="B303" s="41">
        <v>1</v>
      </c>
      <c r="C303" s="41" t="s">
        <v>90</v>
      </c>
      <c r="D303" s="172">
        <v>500</v>
      </c>
      <c r="E303" s="47">
        <f t="shared" si="8"/>
        <v>500</v>
      </c>
      <c r="F303" s="205"/>
      <c r="G303" s="206"/>
      <c r="H303" s="206"/>
      <c r="I303" s="207"/>
    </row>
    <row r="304" spans="1:9" ht="15.75" customHeight="1" x14ac:dyDescent="0.35">
      <c r="A304" s="48" t="s">
        <v>104</v>
      </c>
      <c r="B304" s="41">
        <v>1</v>
      </c>
      <c r="C304" s="41" t="s">
        <v>90</v>
      </c>
      <c r="D304" s="172">
        <v>100</v>
      </c>
      <c r="E304" s="47">
        <f t="shared" si="8"/>
        <v>100</v>
      </c>
      <c r="F304" s="205"/>
      <c r="G304" s="206"/>
      <c r="H304" s="206"/>
      <c r="I304" s="207"/>
    </row>
    <row r="305" spans="1:9" ht="15.75" customHeight="1" thickBot="1" x14ac:dyDescent="0.4">
      <c r="A305" s="48" t="s">
        <v>105</v>
      </c>
      <c r="B305" s="41">
        <v>52</v>
      </c>
      <c r="C305" s="41" t="s">
        <v>62</v>
      </c>
      <c r="D305" s="172">
        <v>350</v>
      </c>
      <c r="E305" s="47">
        <f t="shared" si="8"/>
        <v>18200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8"/>
        <v>0</v>
      </c>
      <c r="F307" s="205" t="s">
        <v>273</v>
      </c>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8"/>
        <v>0</v>
      </c>
      <c r="F309" s="205" t="s">
        <v>273</v>
      </c>
      <c r="G309" s="206"/>
      <c r="H309" s="206"/>
      <c r="I309" s="207"/>
    </row>
    <row r="310" spans="1:9" ht="15.75" customHeight="1" x14ac:dyDescent="0.35">
      <c r="A310" s="51" t="s">
        <v>110</v>
      </c>
      <c r="B310" s="41">
        <v>26</v>
      </c>
      <c r="C310" s="41" t="s">
        <v>62</v>
      </c>
      <c r="D310" s="172"/>
      <c r="E310" s="47">
        <f t="shared" si="8"/>
        <v>0</v>
      </c>
      <c r="F310" s="205" t="s">
        <v>273</v>
      </c>
      <c r="G310" s="206"/>
      <c r="H310" s="206"/>
      <c r="I310" s="207"/>
    </row>
    <row r="311" spans="1:9" ht="15.75" customHeight="1" x14ac:dyDescent="0.35">
      <c r="A311" s="51" t="s">
        <v>111</v>
      </c>
      <c r="B311" s="41">
        <v>26</v>
      </c>
      <c r="C311" s="41" t="s">
        <v>62</v>
      </c>
      <c r="D311" s="172"/>
      <c r="E311" s="47">
        <f t="shared" si="8"/>
        <v>0</v>
      </c>
      <c r="F311" s="205" t="s">
        <v>273</v>
      </c>
      <c r="G311" s="206"/>
      <c r="H311" s="206"/>
      <c r="I311" s="207"/>
    </row>
    <row r="312" spans="1:9" ht="15.75" customHeight="1" x14ac:dyDescent="0.35">
      <c r="A312" s="51" t="s">
        <v>112</v>
      </c>
      <c r="B312" s="41">
        <v>26</v>
      </c>
      <c r="C312" s="41" t="s">
        <v>62</v>
      </c>
      <c r="D312" s="172"/>
      <c r="E312" s="47">
        <f t="shared" si="8"/>
        <v>0</v>
      </c>
      <c r="F312" s="205" t="s">
        <v>273</v>
      </c>
      <c r="G312" s="206"/>
      <c r="H312" s="206"/>
      <c r="I312" s="207"/>
    </row>
    <row r="313" spans="1:9" ht="15.75" customHeight="1" thickBot="1" x14ac:dyDescent="0.4">
      <c r="A313" s="50" t="s">
        <v>113</v>
      </c>
      <c r="B313" s="41">
        <v>26</v>
      </c>
      <c r="C313" s="41" t="s">
        <v>62</v>
      </c>
      <c r="D313" s="172">
        <v>150</v>
      </c>
      <c r="E313" s="47">
        <f t="shared" si="8"/>
        <v>3900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250</v>
      </c>
      <c r="E315" s="47">
        <f t="shared" si="8"/>
        <v>250</v>
      </c>
      <c r="F315" s="205"/>
      <c r="G315" s="206"/>
      <c r="H315" s="206"/>
      <c r="I315" s="207"/>
    </row>
    <row r="316" spans="1:9" ht="15.75" customHeight="1" x14ac:dyDescent="0.35">
      <c r="A316" s="50" t="s">
        <v>116</v>
      </c>
      <c r="B316" s="41">
        <v>1</v>
      </c>
      <c r="C316" s="41" t="s">
        <v>90</v>
      </c>
      <c r="D316" s="172">
        <v>2000</v>
      </c>
      <c r="E316" s="47">
        <f t="shared" si="8"/>
        <v>2000</v>
      </c>
      <c r="F316" s="205"/>
      <c r="G316" s="206"/>
      <c r="H316" s="206"/>
      <c r="I316" s="207"/>
    </row>
    <row r="317" spans="1:9" ht="15.75" customHeight="1" thickBot="1" x14ac:dyDescent="0.4">
      <c r="A317" s="50" t="s">
        <v>117</v>
      </c>
      <c r="B317" s="41">
        <v>1</v>
      </c>
      <c r="C317" s="41" t="s">
        <v>90</v>
      </c>
      <c r="D317" s="172"/>
      <c r="E317" s="47">
        <f t="shared" si="8"/>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8"/>
        <v>0</v>
      </c>
      <c r="F319" s="205" t="s">
        <v>273</v>
      </c>
      <c r="G319" s="206"/>
      <c r="H319" s="206"/>
      <c r="I319" s="207"/>
    </row>
    <row r="320" spans="1:9" ht="15.75" customHeight="1" x14ac:dyDescent="0.35">
      <c r="A320" s="51" t="s">
        <v>120</v>
      </c>
      <c r="B320" s="41">
        <v>1</v>
      </c>
      <c r="C320" s="41" t="s">
        <v>90</v>
      </c>
      <c r="D320" s="172"/>
      <c r="E320" s="47">
        <f t="shared" si="8"/>
        <v>0</v>
      </c>
      <c r="F320" s="205" t="s">
        <v>273</v>
      </c>
      <c r="G320" s="206"/>
      <c r="H320" s="206"/>
      <c r="I320" s="207"/>
    </row>
    <row r="321" spans="1:9" ht="15.75" customHeight="1" thickBot="1" x14ac:dyDescent="0.4">
      <c r="A321" s="50" t="s">
        <v>121</v>
      </c>
      <c r="B321" s="41">
        <v>1</v>
      </c>
      <c r="C321" s="41" t="s">
        <v>90</v>
      </c>
      <c r="D321" s="172"/>
      <c r="E321" s="47">
        <f t="shared" si="8"/>
        <v>0</v>
      </c>
      <c r="F321" s="205" t="s">
        <v>273</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1500</v>
      </c>
      <c r="E323" s="47">
        <f t="shared" si="8"/>
        <v>1500</v>
      </c>
      <c r="F323" s="205"/>
      <c r="G323" s="206"/>
      <c r="H323" s="206"/>
      <c r="I323" s="207"/>
    </row>
    <row r="324" spans="1:9" ht="15.75" customHeight="1" x14ac:dyDescent="0.35">
      <c r="A324" s="50" t="s">
        <v>124</v>
      </c>
      <c r="B324" s="41">
        <v>1</v>
      </c>
      <c r="C324" s="41" t="s">
        <v>90</v>
      </c>
      <c r="D324" s="172">
        <v>250</v>
      </c>
      <c r="E324" s="47">
        <f t="shared" si="8"/>
        <v>250</v>
      </c>
      <c r="F324" s="205"/>
      <c r="G324" s="206"/>
      <c r="H324" s="206"/>
      <c r="I324" s="207"/>
    </row>
    <row r="325" spans="1:9" ht="15.75" customHeight="1" x14ac:dyDescent="0.35">
      <c r="A325" s="50" t="s">
        <v>125</v>
      </c>
      <c r="B325" s="41">
        <v>1</v>
      </c>
      <c r="C325" s="41" t="s">
        <v>90</v>
      </c>
      <c r="D325" s="172">
        <v>250</v>
      </c>
      <c r="E325" s="47">
        <f t="shared" si="8"/>
        <v>250</v>
      </c>
      <c r="F325" s="205"/>
      <c r="G325" s="206"/>
      <c r="H325" s="206"/>
      <c r="I325" s="207"/>
    </row>
    <row r="326" spans="1:9" ht="15.75" customHeight="1" x14ac:dyDescent="0.35">
      <c r="A326" s="50" t="s">
        <v>126</v>
      </c>
      <c r="B326" s="41">
        <v>1</v>
      </c>
      <c r="C326" s="41" t="s">
        <v>90</v>
      </c>
      <c r="D326" s="172">
        <v>1000</v>
      </c>
      <c r="E326" s="47">
        <f t="shared" si="8"/>
        <v>1000</v>
      </c>
      <c r="F326" s="205"/>
      <c r="G326" s="206"/>
      <c r="H326" s="206"/>
      <c r="I326" s="207"/>
    </row>
    <row r="327" spans="1:9" ht="15.75" customHeight="1" x14ac:dyDescent="0.35">
      <c r="A327" s="50" t="s">
        <v>127</v>
      </c>
      <c r="B327" s="41">
        <v>1</v>
      </c>
      <c r="C327" s="41" t="s">
        <v>90</v>
      </c>
      <c r="D327" s="172">
        <v>2500</v>
      </c>
      <c r="E327" s="47">
        <f t="shared" si="8"/>
        <v>2500</v>
      </c>
      <c r="F327" s="205"/>
      <c r="G327" s="206"/>
      <c r="H327" s="206"/>
      <c r="I327" s="207"/>
    </row>
    <row r="328" spans="1:9" ht="15.75" customHeight="1" x14ac:dyDescent="0.35">
      <c r="A328" s="50" t="s">
        <v>128</v>
      </c>
      <c r="B328" s="41">
        <v>1</v>
      </c>
      <c r="C328" s="41" t="s">
        <v>90</v>
      </c>
      <c r="D328" s="172">
        <v>500</v>
      </c>
      <c r="E328" s="47">
        <f t="shared" si="8"/>
        <v>500</v>
      </c>
      <c r="F328" s="205"/>
      <c r="G328" s="206"/>
      <c r="H328" s="206"/>
      <c r="I328" s="207"/>
    </row>
    <row r="329" spans="1:9" ht="15.75" customHeight="1" x14ac:dyDescent="0.35">
      <c r="A329" s="50" t="s">
        <v>129</v>
      </c>
      <c r="B329" s="41">
        <v>1</v>
      </c>
      <c r="C329" s="41" t="s">
        <v>90</v>
      </c>
      <c r="D329" s="172">
        <v>7500</v>
      </c>
      <c r="E329" s="47">
        <f t="shared" si="8"/>
        <v>7500</v>
      </c>
      <c r="F329" s="205"/>
      <c r="G329" s="206"/>
      <c r="H329" s="206"/>
      <c r="I329" s="207"/>
    </row>
    <row r="330" spans="1:9" ht="15.75" customHeight="1" x14ac:dyDescent="0.35">
      <c r="A330" s="50" t="s">
        <v>130</v>
      </c>
      <c r="B330" s="41">
        <v>15</v>
      </c>
      <c r="C330" s="41" t="s">
        <v>131</v>
      </c>
      <c r="D330" s="172">
        <v>150</v>
      </c>
      <c r="E330" s="47">
        <f t="shared" si="8"/>
        <v>2250</v>
      </c>
      <c r="F330" s="205" t="s">
        <v>132</v>
      </c>
      <c r="G330" s="206"/>
      <c r="H330" s="206"/>
      <c r="I330" s="207"/>
    </row>
    <row r="331" spans="1:9" ht="15.75" customHeight="1" x14ac:dyDescent="0.35">
      <c r="A331" s="50" t="s">
        <v>133</v>
      </c>
      <c r="B331" s="41">
        <v>1</v>
      </c>
      <c r="C331" s="41" t="s">
        <v>90</v>
      </c>
      <c r="D331" s="172">
        <v>15000</v>
      </c>
      <c r="E331" s="47">
        <f t="shared" si="8"/>
        <v>15000</v>
      </c>
      <c r="F331" s="205" t="s">
        <v>134</v>
      </c>
      <c r="G331" s="206"/>
      <c r="H331" s="206"/>
      <c r="I331" s="207"/>
    </row>
    <row r="332" spans="1:9" ht="15.75" customHeight="1" thickBot="1" x14ac:dyDescent="0.4">
      <c r="A332" s="50" t="s">
        <v>135</v>
      </c>
      <c r="B332" s="41">
        <v>1</v>
      </c>
      <c r="C332" s="41" t="s">
        <v>90</v>
      </c>
      <c r="D332" s="172">
        <v>54000</v>
      </c>
      <c r="E332" s="47">
        <f t="shared" si="8"/>
        <v>54000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8"/>
        <v>0</v>
      </c>
      <c r="F334" s="205" t="s">
        <v>273</v>
      </c>
      <c r="G334" s="206"/>
      <c r="H334" s="206"/>
      <c r="I334" s="207"/>
    </row>
    <row r="335" spans="1:9" ht="15.75" customHeight="1" x14ac:dyDescent="0.35">
      <c r="A335" s="50" t="s">
        <v>139</v>
      </c>
      <c r="B335" s="41">
        <v>1</v>
      </c>
      <c r="C335" s="41" t="s">
        <v>90</v>
      </c>
      <c r="D335" s="172"/>
      <c r="E335" s="47">
        <f t="shared" si="8"/>
        <v>0</v>
      </c>
      <c r="F335" s="205" t="s">
        <v>273</v>
      </c>
      <c r="G335" s="206"/>
      <c r="H335" s="206"/>
      <c r="I335" s="207"/>
    </row>
    <row r="336" spans="1:9" ht="15.75" customHeight="1" x14ac:dyDescent="0.35">
      <c r="A336" s="48" t="s">
        <v>140</v>
      </c>
      <c r="B336" s="41">
        <v>1</v>
      </c>
      <c r="C336" s="41" t="s">
        <v>73</v>
      </c>
      <c r="D336" s="172"/>
      <c r="E336" s="47">
        <f t="shared" si="8"/>
        <v>0</v>
      </c>
      <c r="F336" s="205" t="s">
        <v>273</v>
      </c>
      <c r="G336" s="206"/>
      <c r="H336" s="206"/>
      <c r="I336" s="207"/>
    </row>
    <row r="337" spans="1:9" ht="15.75" customHeight="1" x14ac:dyDescent="0.35">
      <c r="A337" s="50" t="s">
        <v>141</v>
      </c>
      <c r="B337" s="41">
        <v>1</v>
      </c>
      <c r="C337" s="41" t="s">
        <v>90</v>
      </c>
      <c r="D337" s="172">
        <v>1000</v>
      </c>
      <c r="E337" s="47">
        <f t="shared" ref="E337:E353" si="9">SUM(B337)*D337</f>
        <v>1000</v>
      </c>
      <c r="F337" s="205"/>
      <c r="G337" s="206"/>
      <c r="H337" s="206"/>
      <c r="I337" s="207"/>
    </row>
    <row r="338" spans="1:9" ht="15.75" customHeight="1" thickBot="1" x14ac:dyDescent="0.4">
      <c r="A338" s="50" t="s">
        <v>142</v>
      </c>
      <c r="B338" s="41">
        <v>1</v>
      </c>
      <c r="C338" s="41" t="s">
        <v>90</v>
      </c>
      <c r="D338" s="172">
        <v>1500</v>
      </c>
      <c r="E338" s="47">
        <f t="shared" si="9"/>
        <v>1500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9"/>
        <v>0</v>
      </c>
      <c r="F340" s="205" t="s">
        <v>274</v>
      </c>
      <c r="G340" s="206"/>
      <c r="H340" s="206"/>
      <c r="I340" s="207"/>
    </row>
    <row r="341" spans="1:9" ht="15.75" customHeight="1" x14ac:dyDescent="0.35">
      <c r="A341" s="50" t="s">
        <v>145</v>
      </c>
      <c r="B341" s="41">
        <v>1</v>
      </c>
      <c r="C341" s="41" t="s">
        <v>90</v>
      </c>
      <c r="D341" s="172">
        <v>9450</v>
      </c>
      <c r="E341" s="47">
        <f t="shared" si="9"/>
        <v>9450</v>
      </c>
      <c r="F341" s="205"/>
      <c r="G341" s="206"/>
      <c r="H341" s="206"/>
      <c r="I341" s="207"/>
    </row>
    <row r="342" spans="1:9" ht="15.75" customHeight="1" x14ac:dyDescent="0.35">
      <c r="A342" s="50" t="s">
        <v>146</v>
      </c>
      <c r="B342" s="41">
        <v>1</v>
      </c>
      <c r="C342" s="41" t="s">
        <v>90</v>
      </c>
      <c r="D342" s="172"/>
      <c r="E342" s="47">
        <f t="shared" si="9"/>
        <v>0</v>
      </c>
      <c r="F342" s="205" t="s">
        <v>274</v>
      </c>
      <c r="G342" s="206"/>
      <c r="H342" s="206"/>
      <c r="I342" s="207"/>
    </row>
    <row r="343" spans="1:9" ht="15.75" customHeight="1" x14ac:dyDescent="0.35">
      <c r="A343" s="50" t="s">
        <v>147</v>
      </c>
      <c r="B343" s="41">
        <v>8</v>
      </c>
      <c r="C343" s="41" t="s">
        <v>131</v>
      </c>
      <c r="D343" s="172">
        <v>200</v>
      </c>
      <c r="E343" s="47">
        <f t="shared" si="9"/>
        <v>1600</v>
      </c>
      <c r="F343" s="205"/>
      <c r="G343" s="206"/>
      <c r="H343" s="206"/>
      <c r="I343" s="207"/>
    </row>
    <row r="344" spans="1:9" ht="15.75" customHeight="1" x14ac:dyDescent="0.35">
      <c r="A344" s="50" t="s">
        <v>148</v>
      </c>
      <c r="B344" s="41">
        <v>1</v>
      </c>
      <c r="C344" s="41" t="s">
        <v>90</v>
      </c>
      <c r="D344" s="172"/>
      <c r="E344" s="47">
        <f t="shared" si="9"/>
        <v>0</v>
      </c>
      <c r="F344" s="205" t="s">
        <v>274</v>
      </c>
      <c r="G344" s="206"/>
      <c r="H344" s="206"/>
      <c r="I344" s="207"/>
    </row>
    <row r="345" spans="1:9" ht="15.75" customHeight="1" thickBot="1" x14ac:dyDescent="0.4">
      <c r="A345" s="50" t="s">
        <v>149</v>
      </c>
      <c r="B345" s="41">
        <v>27</v>
      </c>
      <c r="C345" s="41" t="s">
        <v>131</v>
      </c>
      <c r="D345" s="172">
        <v>50</v>
      </c>
      <c r="E345" s="47">
        <f t="shared" si="9"/>
        <v>1350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9"/>
        <v>0</v>
      </c>
      <c r="F347" s="205" t="s">
        <v>275</v>
      </c>
      <c r="G347" s="206"/>
      <c r="H347" s="206"/>
      <c r="I347" s="207"/>
    </row>
    <row r="348" spans="1:9" ht="15.75" customHeight="1" x14ac:dyDescent="0.35">
      <c r="A348" s="48" t="s">
        <v>152</v>
      </c>
      <c r="B348" s="41">
        <v>1</v>
      </c>
      <c r="C348" s="41" t="s">
        <v>73</v>
      </c>
      <c r="D348" s="172"/>
      <c r="E348" s="47">
        <f t="shared" si="9"/>
        <v>0</v>
      </c>
      <c r="F348" s="205" t="s">
        <v>275</v>
      </c>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9"/>
        <v>0</v>
      </c>
      <c r="F351" s="205" t="s">
        <v>274</v>
      </c>
      <c r="G351" s="206"/>
      <c r="H351" s="206"/>
      <c r="I351" s="207"/>
    </row>
    <row r="352" spans="1:9" ht="15.75" customHeight="1" x14ac:dyDescent="0.35">
      <c r="A352" s="48" t="s">
        <v>158</v>
      </c>
      <c r="B352" s="41">
        <v>1</v>
      </c>
      <c r="C352" s="41" t="s">
        <v>90</v>
      </c>
      <c r="D352" s="172"/>
      <c r="E352" s="47">
        <f t="shared" si="9"/>
        <v>0</v>
      </c>
      <c r="F352" s="205" t="s">
        <v>274</v>
      </c>
      <c r="G352" s="206"/>
      <c r="H352" s="206"/>
      <c r="I352" s="207"/>
    </row>
    <row r="353" spans="1:9" ht="15.75" customHeight="1" x14ac:dyDescent="0.35">
      <c r="A353" s="48" t="s">
        <v>159</v>
      </c>
      <c r="B353" s="41">
        <v>1</v>
      </c>
      <c r="C353" s="41" t="s">
        <v>90</v>
      </c>
      <c r="D353" s="172"/>
      <c r="E353" s="47">
        <f t="shared" si="9"/>
        <v>0</v>
      </c>
      <c r="F353" s="205" t="s">
        <v>274</v>
      </c>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471110</v>
      </c>
      <c r="F355" s="199"/>
      <c r="G355" s="200"/>
      <c r="H355" s="200"/>
      <c r="I355" s="201"/>
    </row>
    <row r="356" spans="1:9" ht="16.5" customHeight="1" thickTop="1" thickBot="1" x14ac:dyDescent="0.4">
      <c r="A356" s="52" t="s">
        <v>161</v>
      </c>
      <c r="B356" s="53"/>
      <c r="C356" s="54"/>
      <c r="D356" s="55"/>
      <c r="E356" s="56">
        <f>SUM(E355)/B243</f>
        <v>9059.8076923076915</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0.03</v>
      </c>
      <c r="F359" s="237"/>
      <c r="G359" s="238"/>
      <c r="H359" s="238"/>
      <c r="I359" s="239"/>
    </row>
    <row r="360" spans="1:9" ht="15.75" customHeight="1" thickBot="1" x14ac:dyDescent="0.4">
      <c r="A360" s="61" t="s">
        <v>164</v>
      </c>
      <c r="B360" s="66"/>
      <c r="C360" s="67"/>
      <c r="D360" s="68"/>
      <c r="E360" s="175">
        <v>0.02</v>
      </c>
      <c r="F360" s="248"/>
      <c r="G360" s="249"/>
      <c r="H360" s="249"/>
      <c r="I360" s="250"/>
    </row>
    <row r="361" spans="1:9" ht="16.5" customHeight="1" thickTop="1" thickBot="1" x14ac:dyDescent="0.4">
      <c r="A361" s="52" t="s">
        <v>165</v>
      </c>
      <c r="B361" s="53"/>
      <c r="C361" s="54"/>
      <c r="D361" s="55"/>
      <c r="E361" s="94">
        <f>SUM(E359:E360)</f>
        <v>0.05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164</v>
      </c>
      <c r="E367" s="78">
        <f>SUM(B367)*D367</f>
        <v>11742.4</v>
      </c>
      <c r="F367" s="82">
        <v>3</v>
      </c>
      <c r="G367" s="83">
        <f>SUM(E367*F367)</f>
        <v>35227.199999999997</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1145</v>
      </c>
      <c r="E369" s="78">
        <f>SUM(B369)*D369</f>
        <v>81982</v>
      </c>
      <c r="F369" s="82">
        <v>3</v>
      </c>
      <c r="G369" s="83">
        <f>SUM(E369*F369)</f>
        <v>245946</v>
      </c>
      <c r="H369" s="80"/>
      <c r="I369" s="75"/>
    </row>
    <row r="370" spans="1:9" ht="16.5" customHeight="1" thickBot="1" x14ac:dyDescent="0.4">
      <c r="A370" s="179" t="s">
        <v>173</v>
      </c>
      <c r="B370" s="129">
        <v>1</v>
      </c>
      <c r="C370" s="39" t="s">
        <v>90</v>
      </c>
      <c r="D370" s="176">
        <v>5000</v>
      </c>
      <c r="E370" s="78">
        <f>SUM(B370)*D370</f>
        <v>5000</v>
      </c>
      <c r="F370" s="85">
        <v>3</v>
      </c>
      <c r="G370" s="86">
        <f>SUM(E370*F370)</f>
        <v>15000</v>
      </c>
      <c r="H370" s="80"/>
      <c r="I370" s="75"/>
    </row>
    <row r="371" spans="1:9" ht="16.5" customHeight="1" thickBot="1" x14ac:dyDescent="0.4">
      <c r="A371" s="87" t="s">
        <v>174</v>
      </c>
      <c r="B371" s="40"/>
      <c r="C371" s="40"/>
      <c r="D371" s="40"/>
      <c r="E371" s="40"/>
      <c r="F371" s="88"/>
      <c r="G371" s="89">
        <f>SUM(G367:G370)</f>
        <v>296173.2</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164</v>
      </c>
      <c r="E375" s="78">
        <f>SUM(B375)*D375</f>
        <v>11742.4</v>
      </c>
      <c r="F375" s="82">
        <v>5</v>
      </c>
      <c r="G375" s="83">
        <f>SUM(E375*F375)</f>
        <v>58712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1145</v>
      </c>
      <c r="E377" s="78">
        <f>SUM(B377)*D377</f>
        <v>81982</v>
      </c>
      <c r="F377" s="82">
        <v>5</v>
      </c>
      <c r="G377" s="83">
        <f>SUM(E377*F377)</f>
        <v>409910</v>
      </c>
      <c r="H377" s="80"/>
      <c r="I377" s="75"/>
    </row>
    <row r="378" spans="1:9" ht="16.5" customHeight="1" thickBot="1" x14ac:dyDescent="0.4">
      <c r="A378" s="179" t="s">
        <v>173</v>
      </c>
      <c r="B378" s="129">
        <v>1</v>
      </c>
      <c r="C378" s="39" t="s">
        <v>90</v>
      </c>
      <c r="D378" s="176">
        <v>5000</v>
      </c>
      <c r="E378" s="78">
        <f>SUM(B378)*D378</f>
        <v>5000</v>
      </c>
      <c r="F378" s="85">
        <v>5</v>
      </c>
      <c r="G378" s="86">
        <f>SUM(E378*F378)</f>
        <v>25000</v>
      </c>
      <c r="H378" s="80"/>
      <c r="I378" s="75"/>
    </row>
    <row r="379" spans="1:9" ht="16.5" customHeight="1" thickBot="1" x14ac:dyDescent="0.4">
      <c r="A379" s="87" t="s">
        <v>176</v>
      </c>
      <c r="B379" s="40"/>
      <c r="C379" s="40"/>
      <c r="D379" s="40"/>
      <c r="E379" s="40"/>
      <c r="F379" s="88"/>
      <c r="G379" s="89">
        <f>SUM(G375:G378)</f>
        <v>493622</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164</v>
      </c>
      <c r="E383" s="78">
        <f>SUM(B383)*D383</f>
        <v>13972.800000000001</v>
      </c>
      <c r="F383" s="82">
        <v>10</v>
      </c>
      <c r="G383" s="83">
        <f>SUM(E383*F383)</f>
        <v>139728</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1145</v>
      </c>
      <c r="E385" s="78">
        <f>SUM(B385)*D385</f>
        <v>97554</v>
      </c>
      <c r="F385" s="82">
        <v>10</v>
      </c>
      <c r="G385" s="83">
        <f>SUM(E385*F385)</f>
        <v>975540</v>
      </c>
      <c r="H385" s="80"/>
      <c r="I385" s="75"/>
    </row>
    <row r="386" spans="1:9" ht="16.5" customHeight="1" thickBot="1" x14ac:dyDescent="0.4">
      <c r="A386" s="179" t="s">
        <v>173</v>
      </c>
      <c r="B386" s="129">
        <v>1</v>
      </c>
      <c r="C386" s="39" t="s">
        <v>90</v>
      </c>
      <c r="D386" s="176">
        <v>5000</v>
      </c>
      <c r="E386" s="78">
        <f>SUM(B386)*D386</f>
        <v>5000</v>
      </c>
      <c r="F386" s="85">
        <v>10</v>
      </c>
      <c r="G386" s="86">
        <f>SUM(E386*F386)</f>
        <v>50000</v>
      </c>
      <c r="H386" s="80"/>
      <c r="I386" s="75"/>
    </row>
    <row r="387" spans="1:9" ht="16.5" customHeight="1" thickBot="1" x14ac:dyDescent="0.4">
      <c r="A387" s="87" t="s">
        <v>178</v>
      </c>
      <c r="B387" s="40"/>
      <c r="C387" s="40"/>
      <c r="D387" s="40"/>
      <c r="E387" s="40"/>
      <c r="F387" s="88"/>
      <c r="G387" s="89">
        <f>SUM(G383:G386)</f>
        <v>1165268</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164</v>
      </c>
      <c r="E391" s="78">
        <f>SUM(B391)*D391</f>
        <v>14120.4</v>
      </c>
      <c r="F391" s="82">
        <v>3</v>
      </c>
      <c r="G391" s="83">
        <f>SUM(E391*F391)</f>
        <v>42361.2</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1145</v>
      </c>
      <c r="E393" s="78">
        <f>SUM(B393)*D393</f>
        <v>98584.5</v>
      </c>
      <c r="F393" s="82">
        <v>3</v>
      </c>
      <c r="G393" s="83">
        <f>SUM(E393*F393)</f>
        <v>295753.5</v>
      </c>
      <c r="H393" s="80"/>
      <c r="I393" s="80"/>
    </row>
    <row r="394" spans="1:9" ht="16.5" customHeight="1" thickBot="1" x14ac:dyDescent="0.4">
      <c r="A394" s="179" t="s">
        <v>173</v>
      </c>
      <c r="B394" s="129">
        <v>1</v>
      </c>
      <c r="C394" s="39" t="s">
        <v>90</v>
      </c>
      <c r="D394" s="176">
        <v>5000</v>
      </c>
      <c r="E394" s="78">
        <f>SUM(B394)*D394</f>
        <v>5000</v>
      </c>
      <c r="F394" s="85">
        <v>3</v>
      </c>
      <c r="G394" s="86">
        <f>SUM(E394*F394)</f>
        <v>15000</v>
      </c>
      <c r="H394" s="80"/>
      <c r="I394" s="80"/>
    </row>
    <row r="395" spans="1:9" ht="16.5" customHeight="1" thickBot="1" x14ac:dyDescent="0.4">
      <c r="A395" s="87" t="s">
        <v>178</v>
      </c>
      <c r="B395" s="40"/>
      <c r="C395" s="40"/>
      <c r="D395" s="40"/>
      <c r="E395" s="40"/>
      <c r="F395" s="88"/>
      <c r="G395" s="89">
        <f>SUM(G391:G394)</f>
        <v>353114.7</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164</v>
      </c>
      <c r="E399" s="78">
        <f>SUM(B399)*D399</f>
        <v>15448.800000000001</v>
      </c>
      <c r="F399" s="82">
        <v>6</v>
      </c>
      <c r="G399" s="83">
        <f>SUM(E399*F399)</f>
        <v>92692.800000000003</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1145</v>
      </c>
      <c r="E401" s="78">
        <f>SUM(B401)*D401</f>
        <v>107859</v>
      </c>
      <c r="F401" s="82">
        <v>6</v>
      </c>
      <c r="G401" s="83">
        <f>SUM(E401*F401)</f>
        <v>647154</v>
      </c>
      <c r="H401" s="80"/>
      <c r="I401" s="75"/>
    </row>
    <row r="402" spans="1:9" ht="16.5" customHeight="1" thickBot="1" x14ac:dyDescent="0.4">
      <c r="A402" s="179" t="s">
        <v>173</v>
      </c>
      <c r="B402" s="129">
        <v>1</v>
      </c>
      <c r="C402" s="39" t="s">
        <v>90</v>
      </c>
      <c r="D402" s="176">
        <v>5000</v>
      </c>
      <c r="E402" s="78">
        <f>SUM(B402)*D402</f>
        <v>5000</v>
      </c>
      <c r="F402" s="85">
        <v>6</v>
      </c>
      <c r="G402" s="86">
        <f>SUM(E402*F402)</f>
        <v>30000</v>
      </c>
      <c r="H402" s="80"/>
      <c r="I402" s="75"/>
    </row>
    <row r="403" spans="1:9" ht="16.5" customHeight="1" thickBot="1" x14ac:dyDescent="0.4">
      <c r="A403" s="87" t="s">
        <v>181</v>
      </c>
      <c r="B403" s="40"/>
      <c r="C403" s="40"/>
      <c r="D403" s="40"/>
      <c r="E403" s="40"/>
      <c r="F403" s="88"/>
      <c r="G403" s="89">
        <f>SUM(G399:G402)</f>
        <v>769846.8</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12.5</v>
      </c>
      <c r="E407" s="78">
        <f>SUM(B407)*D407</f>
        <v>99275</v>
      </c>
      <c r="F407" s="78"/>
      <c r="G407" s="111"/>
      <c r="H407" s="65"/>
      <c r="I407" s="110"/>
    </row>
    <row r="408" spans="1:9" ht="16" thickBot="1" x14ac:dyDescent="0.4">
      <c r="A408" s="117" t="s">
        <v>186</v>
      </c>
      <c r="B408" s="39">
        <v>7942</v>
      </c>
      <c r="C408" s="39" t="s">
        <v>185</v>
      </c>
      <c r="D408" s="176">
        <v>1</v>
      </c>
      <c r="E408" s="78">
        <f t="shared" ref="E408" si="10">SUM(B408)*D408</f>
        <v>7942</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167.5</v>
      </c>
      <c r="E410" s="78">
        <f t="shared" ref="E410:E414" si="11">SUM(B410)*D410</f>
        <v>136345</v>
      </c>
      <c r="F410" s="78"/>
      <c r="G410" s="111"/>
      <c r="H410" s="65"/>
      <c r="I410" s="110"/>
    </row>
    <row r="411" spans="1:9" x14ac:dyDescent="0.35">
      <c r="A411" s="96" t="s">
        <v>189</v>
      </c>
      <c r="B411" s="39">
        <v>592</v>
      </c>
      <c r="C411" s="39" t="s">
        <v>185</v>
      </c>
      <c r="D411" s="176">
        <v>145.80000000000001</v>
      </c>
      <c r="E411" s="78">
        <f t="shared" si="11"/>
        <v>86313.600000000006</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v>135</v>
      </c>
      <c r="E413" s="78">
        <f t="shared" si="11"/>
        <v>121500</v>
      </c>
      <c r="F413" s="78"/>
      <c r="G413" s="111"/>
      <c r="H413" s="65"/>
      <c r="I413" s="110"/>
    </row>
    <row r="414" spans="1:9" ht="16" thickBot="1" x14ac:dyDescent="0.4">
      <c r="A414" s="117" t="s">
        <v>193</v>
      </c>
      <c r="B414" s="39">
        <v>1225</v>
      </c>
      <c r="C414" s="39" t="s">
        <v>185</v>
      </c>
      <c r="D414" s="176">
        <v>105</v>
      </c>
      <c r="E414" s="78">
        <f t="shared" si="11"/>
        <v>128625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25.8</v>
      </c>
      <c r="E416" s="78">
        <f t="shared" ref="E416:E417" si="12">SUM(B416)*D416</f>
        <v>68086.2</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195</v>
      </c>
      <c r="E419" s="78">
        <f t="shared" ref="E419:E421" si="14">SUM(B419)*D419</f>
        <v>5655</v>
      </c>
      <c r="F419" s="78"/>
      <c r="G419" s="111"/>
      <c r="H419" s="65"/>
      <c r="I419" s="110"/>
    </row>
    <row r="420" spans="1:9" x14ac:dyDescent="0.35">
      <c r="A420" s="96" t="s">
        <v>200</v>
      </c>
      <c r="B420" s="39">
        <v>507</v>
      </c>
      <c r="C420" s="39" t="s">
        <v>201</v>
      </c>
      <c r="D420" s="176">
        <v>75</v>
      </c>
      <c r="E420" s="78">
        <f t="shared" si="14"/>
        <v>38025</v>
      </c>
      <c r="F420" s="78"/>
      <c r="G420" s="111"/>
      <c r="H420" s="65"/>
      <c r="I420" s="110"/>
    </row>
    <row r="421" spans="1:9" ht="16" thickBot="1" x14ac:dyDescent="0.4">
      <c r="A421" s="117" t="s">
        <v>202</v>
      </c>
      <c r="B421" s="39">
        <v>401</v>
      </c>
      <c r="C421" s="39" t="s">
        <v>201</v>
      </c>
      <c r="D421" s="176">
        <v>95</v>
      </c>
      <c r="E421" s="78">
        <f t="shared" si="14"/>
        <v>38095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1500</v>
      </c>
      <c r="E424" s="78">
        <f t="shared" si="15"/>
        <v>40500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992861.79999999993</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471110</v>
      </c>
      <c r="H437" s="27"/>
      <c r="I437" s="130"/>
    </row>
    <row r="438" spans="1:9" x14ac:dyDescent="0.35">
      <c r="A438" s="103" t="s">
        <v>218</v>
      </c>
      <c r="B438" s="92"/>
      <c r="C438" s="93"/>
      <c r="D438" s="93"/>
      <c r="E438" s="93"/>
      <c r="F438" s="126"/>
      <c r="G438" s="97">
        <f>SUM(G367,G375,G383,G391,G399)</f>
        <v>368721.2</v>
      </c>
      <c r="H438" s="27"/>
      <c r="I438" s="130"/>
    </row>
    <row r="439" spans="1:9" x14ac:dyDescent="0.35">
      <c r="A439" s="103" t="s">
        <v>219</v>
      </c>
      <c r="B439" s="92"/>
      <c r="C439" s="93"/>
      <c r="D439" s="93"/>
      <c r="E439" s="93"/>
      <c r="F439" s="126"/>
      <c r="G439" s="97">
        <f>SUM(G369,G377,G385,G393,G401)</f>
        <v>2574303.5</v>
      </c>
      <c r="H439" s="27"/>
      <c r="I439" s="130"/>
    </row>
    <row r="440" spans="1:9" x14ac:dyDescent="0.35">
      <c r="A440" s="103" t="s">
        <v>220</v>
      </c>
      <c r="B440" s="92"/>
      <c r="C440" s="93"/>
      <c r="D440" s="93"/>
      <c r="E440" s="93"/>
      <c r="F440" s="126"/>
      <c r="G440" s="97">
        <f>SUM(G370,G378,G386,G394,G402)</f>
        <v>135000</v>
      </c>
      <c r="H440" s="27"/>
      <c r="I440" s="130"/>
    </row>
    <row r="441" spans="1:9" x14ac:dyDescent="0.35">
      <c r="A441" s="103" t="s">
        <v>221</v>
      </c>
      <c r="B441" s="92"/>
      <c r="C441" s="93"/>
      <c r="D441" s="93"/>
      <c r="E441" s="93"/>
      <c r="F441" s="126"/>
      <c r="G441" s="97">
        <f>SUM(G433)</f>
        <v>992861.79999999993</v>
      </c>
      <c r="H441" s="27"/>
      <c r="I441" s="130"/>
    </row>
    <row r="442" spans="1:9" x14ac:dyDescent="0.35">
      <c r="A442" s="103" t="s">
        <v>222</v>
      </c>
      <c r="B442" s="92"/>
      <c r="C442" s="93"/>
      <c r="D442" s="93"/>
      <c r="E442" s="93"/>
      <c r="F442" s="126"/>
      <c r="G442" s="97">
        <f>SUM(G437:G441)*3%</f>
        <v>136259.89499999999</v>
      </c>
      <c r="H442" s="27"/>
      <c r="I442" s="130"/>
    </row>
    <row r="443" spans="1:9" x14ac:dyDescent="0.35">
      <c r="A443" s="103" t="s">
        <v>238</v>
      </c>
      <c r="B443" s="92"/>
      <c r="C443" s="93"/>
      <c r="D443" s="93"/>
      <c r="E443" s="93"/>
      <c r="F443" s="126"/>
      <c r="G443" s="97">
        <f>SUM(G437:G442)*E361</f>
        <v>233912.81975</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4912169.2147499993</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4879764.3383999998</v>
      </c>
    </row>
    <row r="449" spans="1:7" ht="24" customHeight="1" thickBot="1" x14ac:dyDescent="0.4">
      <c r="A449" s="188" t="s">
        <v>239</v>
      </c>
      <c r="B449" s="189"/>
      <c r="C449" s="189"/>
      <c r="D449" s="189"/>
      <c r="E449" s="189"/>
      <c r="F449" s="190"/>
      <c r="G449" s="157">
        <f>SUM(G445)</f>
        <v>4912169.2147499993</v>
      </c>
    </row>
    <row r="450" spans="1:7" ht="31" customHeight="1" thickBot="1" x14ac:dyDescent="0.4">
      <c r="A450" s="188" t="s">
        <v>241</v>
      </c>
      <c r="B450" s="189"/>
      <c r="C450" s="189"/>
      <c r="D450" s="189"/>
      <c r="E450" s="189"/>
      <c r="F450" s="190"/>
      <c r="G450" s="157">
        <f>SUM(G448:G449)</f>
        <v>9791933.5531499982</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150" zoomScaleNormal="100" zoomScaleSheetLayoutView="100" workbookViewId="0">
      <selection activeCell="D184" sqref="D184"/>
    </sheetView>
  </sheetViews>
  <sheetFormatPr defaultRowHeight="15.5" x14ac:dyDescent="0.35"/>
  <cols>
    <col min="1" max="1" width="49.4609375" customWidth="1"/>
    <col min="2" max="2" width="17.07421875" customWidth="1"/>
    <col min="3" max="3" width="9.23046875" style="22"/>
    <col min="5" max="5" width="10.84375" customWidth="1"/>
    <col min="6" max="6" width="14.69140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300</v>
      </c>
      <c r="E40" s="47">
        <f>SUM(B40)*D40</f>
        <v>20400</v>
      </c>
      <c r="F40" s="205"/>
      <c r="G40" s="206"/>
      <c r="H40" s="206"/>
      <c r="I40" s="207"/>
    </row>
    <row r="41" spans="1:11" ht="15.75" customHeight="1" x14ac:dyDescent="0.35">
      <c r="A41" s="48" t="s">
        <v>63</v>
      </c>
      <c r="B41" s="41">
        <v>68</v>
      </c>
      <c r="C41" s="41" t="s">
        <v>62</v>
      </c>
      <c r="D41" s="172">
        <v>300</v>
      </c>
      <c r="E41" s="47">
        <f t="shared" ref="E41:E104" si="1">SUM(B41)*D41</f>
        <v>20400</v>
      </c>
      <c r="F41" s="205"/>
      <c r="G41" s="206"/>
      <c r="H41" s="206"/>
      <c r="I41" s="207"/>
    </row>
    <row r="42" spans="1:11" ht="15.75" customHeight="1" x14ac:dyDescent="0.35">
      <c r="A42" s="48" t="s">
        <v>64</v>
      </c>
      <c r="B42" s="41">
        <v>68</v>
      </c>
      <c r="C42" s="41" t="s">
        <v>62</v>
      </c>
      <c r="D42" s="172">
        <v>50</v>
      </c>
      <c r="E42" s="47">
        <f t="shared" si="1"/>
        <v>3400</v>
      </c>
      <c r="F42" s="205"/>
      <c r="G42" s="206"/>
      <c r="H42" s="206"/>
      <c r="I42" s="207"/>
    </row>
    <row r="43" spans="1:11" ht="15.75" customHeight="1" x14ac:dyDescent="0.35">
      <c r="A43" s="48" t="s">
        <v>65</v>
      </c>
      <c r="B43" s="41">
        <v>68</v>
      </c>
      <c r="C43" s="41" t="s">
        <v>62</v>
      </c>
      <c r="D43" s="172">
        <v>1250</v>
      </c>
      <c r="E43" s="47">
        <f t="shared" si="1"/>
        <v>85000</v>
      </c>
      <c r="F43" s="205"/>
      <c r="G43" s="206"/>
      <c r="H43" s="206"/>
      <c r="I43" s="207"/>
    </row>
    <row r="44" spans="1:11" ht="15.75" customHeight="1" x14ac:dyDescent="0.35">
      <c r="A44" s="48" t="s">
        <v>66</v>
      </c>
      <c r="B44" s="41">
        <v>68</v>
      </c>
      <c r="C44" s="41" t="s">
        <v>62</v>
      </c>
      <c r="D44" s="172">
        <v>250</v>
      </c>
      <c r="E44" s="47">
        <f t="shared" si="1"/>
        <v>17000</v>
      </c>
      <c r="F44" s="205"/>
      <c r="G44" s="206"/>
      <c r="H44" s="206"/>
      <c r="I44" s="207"/>
    </row>
    <row r="45" spans="1:11" ht="15.75" customHeight="1" x14ac:dyDescent="0.35">
      <c r="A45" s="48" t="s">
        <v>67</v>
      </c>
      <c r="B45" s="41">
        <v>68</v>
      </c>
      <c r="C45" s="41" t="s">
        <v>62</v>
      </c>
      <c r="D45" s="172">
        <v>750</v>
      </c>
      <c r="E45" s="47">
        <f t="shared" si="1"/>
        <v>51000</v>
      </c>
      <c r="F45" s="205"/>
      <c r="G45" s="206"/>
      <c r="H45" s="206"/>
      <c r="I45" s="207"/>
    </row>
    <row r="46" spans="1:11" ht="15.75" customHeight="1" x14ac:dyDescent="0.35">
      <c r="A46" s="48" t="s">
        <v>68</v>
      </c>
      <c r="B46" s="41">
        <v>68</v>
      </c>
      <c r="C46" s="41" t="s">
        <v>62</v>
      </c>
      <c r="D46" s="172">
        <v>300</v>
      </c>
      <c r="E46" s="47">
        <f t="shared" si="1"/>
        <v>20400</v>
      </c>
      <c r="F46" s="205"/>
      <c r="G46" s="206"/>
      <c r="H46" s="206"/>
      <c r="I46" s="207"/>
    </row>
    <row r="47" spans="1:11" ht="15.75" customHeight="1" x14ac:dyDescent="0.35">
      <c r="A47" s="48" t="s">
        <v>69</v>
      </c>
      <c r="B47" s="41">
        <v>68</v>
      </c>
      <c r="C47" s="41" t="s">
        <v>62</v>
      </c>
      <c r="D47" s="172">
        <v>50</v>
      </c>
      <c r="E47" s="47">
        <f t="shared" si="1"/>
        <v>3400</v>
      </c>
      <c r="F47" s="205"/>
      <c r="G47" s="206"/>
      <c r="H47" s="206"/>
      <c r="I47" s="207"/>
    </row>
    <row r="48" spans="1:11" ht="15.75" customHeight="1" thickBot="1" x14ac:dyDescent="0.4">
      <c r="A48" s="48" t="s">
        <v>70</v>
      </c>
      <c r="B48" s="41">
        <v>68</v>
      </c>
      <c r="C48" s="41" t="s">
        <v>62</v>
      </c>
      <c r="D48" s="172">
        <v>50</v>
      </c>
      <c r="E48" s="47">
        <f t="shared" si="1"/>
        <v>3400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2400</v>
      </c>
      <c r="E50" s="47">
        <f t="shared" si="1"/>
        <v>2400</v>
      </c>
      <c r="F50" s="205"/>
      <c r="G50" s="206"/>
      <c r="H50" s="206"/>
      <c r="I50" s="207"/>
    </row>
    <row r="51" spans="1:9" ht="15.75" customHeight="1" x14ac:dyDescent="0.35">
      <c r="A51" s="48" t="s">
        <v>74</v>
      </c>
      <c r="B51" s="41">
        <v>68</v>
      </c>
      <c r="C51" s="41" t="s">
        <v>62</v>
      </c>
      <c r="D51" s="172">
        <v>55</v>
      </c>
      <c r="E51" s="47">
        <f t="shared" si="1"/>
        <v>3740</v>
      </c>
      <c r="F51" s="205"/>
      <c r="G51" s="206"/>
      <c r="H51" s="206"/>
      <c r="I51" s="207"/>
    </row>
    <row r="52" spans="1:9" ht="15.75" customHeight="1" x14ac:dyDescent="0.35">
      <c r="A52" s="48" t="s">
        <v>75</v>
      </c>
      <c r="B52" s="41">
        <v>68</v>
      </c>
      <c r="C52" s="41" t="s">
        <v>62</v>
      </c>
      <c r="D52" s="172">
        <v>55</v>
      </c>
      <c r="E52" s="47">
        <f t="shared" si="1"/>
        <v>3740</v>
      </c>
      <c r="F52" s="205"/>
      <c r="G52" s="206"/>
      <c r="H52" s="206"/>
      <c r="I52" s="207"/>
    </row>
    <row r="53" spans="1:9" ht="15.75" customHeight="1" x14ac:dyDescent="0.35">
      <c r="A53" s="48" t="s">
        <v>76</v>
      </c>
      <c r="B53" s="41">
        <v>68</v>
      </c>
      <c r="C53" s="41" t="s">
        <v>62</v>
      </c>
      <c r="D53" s="172">
        <v>55</v>
      </c>
      <c r="E53" s="47">
        <f t="shared" si="1"/>
        <v>3740</v>
      </c>
      <c r="F53" s="205"/>
      <c r="G53" s="206"/>
      <c r="H53" s="206"/>
      <c r="I53" s="207"/>
    </row>
    <row r="54" spans="1:9" ht="15.75" customHeight="1" x14ac:dyDescent="0.35">
      <c r="A54" s="48" t="s">
        <v>77</v>
      </c>
      <c r="B54" s="41">
        <v>68</v>
      </c>
      <c r="C54" s="41" t="s">
        <v>62</v>
      </c>
      <c r="D54" s="172">
        <v>55</v>
      </c>
      <c r="E54" s="47">
        <f t="shared" si="1"/>
        <v>3740</v>
      </c>
      <c r="F54" s="205"/>
      <c r="G54" s="206"/>
      <c r="H54" s="206"/>
      <c r="I54" s="207"/>
    </row>
    <row r="55" spans="1:9" ht="15.75" customHeight="1" x14ac:dyDescent="0.35">
      <c r="A55" s="48" t="s">
        <v>78</v>
      </c>
      <c r="B55" s="41">
        <v>68</v>
      </c>
      <c r="C55" s="41" t="s">
        <v>62</v>
      </c>
      <c r="D55" s="172">
        <v>55</v>
      </c>
      <c r="E55" s="47">
        <f t="shared" si="1"/>
        <v>3740</v>
      </c>
      <c r="F55" s="205"/>
      <c r="G55" s="206"/>
      <c r="H55" s="206"/>
      <c r="I55" s="207"/>
    </row>
    <row r="56" spans="1:9" ht="15.75" customHeight="1" x14ac:dyDescent="0.35">
      <c r="A56" s="48" t="s">
        <v>79</v>
      </c>
      <c r="B56" s="41">
        <v>68</v>
      </c>
      <c r="C56" s="41" t="s">
        <v>62</v>
      </c>
      <c r="D56" s="172">
        <v>30</v>
      </c>
      <c r="E56" s="47">
        <f t="shared" si="1"/>
        <v>2040</v>
      </c>
      <c r="F56" s="205"/>
      <c r="G56" s="206"/>
      <c r="H56" s="206"/>
      <c r="I56" s="207"/>
    </row>
    <row r="57" spans="1:9" ht="15.75" customHeight="1" x14ac:dyDescent="0.35">
      <c r="A57" s="48" t="s">
        <v>80</v>
      </c>
      <c r="B57" s="41">
        <v>68</v>
      </c>
      <c r="C57" s="41" t="s">
        <v>62</v>
      </c>
      <c r="D57" s="172">
        <v>50</v>
      </c>
      <c r="E57" s="47">
        <f t="shared" si="1"/>
        <v>3400</v>
      </c>
      <c r="F57" s="205"/>
      <c r="G57" s="206"/>
      <c r="H57" s="206"/>
      <c r="I57" s="207"/>
    </row>
    <row r="58" spans="1:9" ht="15.75" customHeight="1" x14ac:dyDescent="0.35">
      <c r="A58" s="48" t="s">
        <v>81</v>
      </c>
      <c r="B58" s="41">
        <v>68</v>
      </c>
      <c r="C58" s="41" t="s">
        <v>62</v>
      </c>
      <c r="D58" s="172">
        <v>50</v>
      </c>
      <c r="E58" s="47">
        <f t="shared" si="1"/>
        <v>3400</v>
      </c>
      <c r="F58" s="205"/>
      <c r="G58" s="206"/>
      <c r="H58" s="206"/>
      <c r="I58" s="207"/>
    </row>
    <row r="59" spans="1:9" ht="15.75" customHeight="1" x14ac:dyDescent="0.35">
      <c r="A59" s="50" t="s">
        <v>82</v>
      </c>
      <c r="B59" s="41">
        <v>68</v>
      </c>
      <c r="C59" s="41" t="s">
        <v>62</v>
      </c>
      <c r="D59" s="172">
        <v>150</v>
      </c>
      <c r="E59" s="47">
        <f t="shared" si="1"/>
        <v>10200</v>
      </c>
      <c r="F59" s="205"/>
      <c r="G59" s="206"/>
      <c r="H59" s="206"/>
      <c r="I59" s="207"/>
    </row>
    <row r="60" spans="1:9" ht="15.75" customHeight="1" x14ac:dyDescent="0.35">
      <c r="A60" s="48" t="s">
        <v>83</v>
      </c>
      <c r="B60" s="142">
        <v>1</v>
      </c>
      <c r="C60" s="41" t="s">
        <v>73</v>
      </c>
      <c r="D60" s="172">
        <v>500</v>
      </c>
      <c r="E60" s="47">
        <f t="shared" si="1"/>
        <v>500</v>
      </c>
      <c r="F60" s="205"/>
      <c r="G60" s="206"/>
      <c r="H60" s="206"/>
      <c r="I60" s="207"/>
    </row>
    <row r="61" spans="1:9" ht="15.75" customHeight="1" x14ac:dyDescent="0.35">
      <c r="A61" s="48" t="s">
        <v>84</v>
      </c>
      <c r="B61" s="142">
        <v>1</v>
      </c>
      <c r="C61" s="41" t="s">
        <v>73</v>
      </c>
      <c r="D61" s="172">
        <v>1000</v>
      </c>
      <c r="E61" s="47">
        <f t="shared" si="1"/>
        <v>1000</v>
      </c>
      <c r="F61" s="205"/>
      <c r="G61" s="206"/>
      <c r="H61" s="206"/>
      <c r="I61" s="207"/>
    </row>
    <row r="62" spans="1:9" ht="15.75" customHeight="1" thickBot="1" x14ac:dyDescent="0.4">
      <c r="A62" s="143" t="s">
        <v>85</v>
      </c>
      <c r="B62" s="142">
        <v>1</v>
      </c>
      <c r="C62" s="41" t="s">
        <v>73</v>
      </c>
      <c r="D62" s="172">
        <v>1500</v>
      </c>
      <c r="E62" s="47">
        <f t="shared" si="1"/>
        <v>1500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80</v>
      </c>
      <c r="E64" s="160">
        <f t="shared" si="1"/>
        <v>5440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t="s">
        <v>271</v>
      </c>
      <c r="G66" s="206"/>
      <c r="H66" s="206"/>
      <c r="I66" s="207"/>
    </row>
    <row r="67" spans="1:9" ht="15.75" customHeight="1" x14ac:dyDescent="0.35">
      <c r="A67" s="48" t="s">
        <v>91</v>
      </c>
      <c r="B67" s="142">
        <v>1</v>
      </c>
      <c r="C67" s="142" t="s">
        <v>90</v>
      </c>
      <c r="D67" s="172"/>
      <c r="E67" s="47">
        <f t="shared" si="1"/>
        <v>0</v>
      </c>
      <c r="F67" s="205" t="s">
        <v>271</v>
      </c>
      <c r="G67" s="206"/>
      <c r="H67" s="206"/>
      <c r="I67" s="207"/>
    </row>
    <row r="68" spans="1:9" ht="15.75" customHeight="1" x14ac:dyDescent="0.35">
      <c r="A68" s="48" t="s">
        <v>92</v>
      </c>
      <c r="B68" s="41">
        <v>1</v>
      </c>
      <c r="C68" s="142" t="s">
        <v>90</v>
      </c>
      <c r="D68" s="172"/>
      <c r="E68" s="47">
        <f t="shared" si="1"/>
        <v>0</v>
      </c>
      <c r="F68" s="205" t="s">
        <v>271</v>
      </c>
      <c r="G68" s="206"/>
      <c r="H68" s="206"/>
      <c r="I68" s="207"/>
    </row>
    <row r="69" spans="1:9" ht="15.75" customHeight="1" x14ac:dyDescent="0.35">
      <c r="A69" s="48" t="s">
        <v>93</v>
      </c>
      <c r="B69" s="41">
        <v>1</v>
      </c>
      <c r="C69" s="142" t="s">
        <v>90</v>
      </c>
      <c r="D69" s="172"/>
      <c r="E69" s="47">
        <f t="shared" si="1"/>
        <v>0</v>
      </c>
      <c r="F69" s="205" t="s">
        <v>271</v>
      </c>
      <c r="G69" s="206"/>
      <c r="H69" s="206"/>
      <c r="I69" s="207"/>
    </row>
    <row r="70" spans="1:9" ht="15.75" customHeight="1" thickBot="1" x14ac:dyDescent="0.4">
      <c r="A70" s="48" t="s">
        <v>94</v>
      </c>
      <c r="B70" s="142">
        <v>1</v>
      </c>
      <c r="C70" s="41" t="s">
        <v>90</v>
      </c>
      <c r="D70" s="172"/>
      <c r="E70" s="47">
        <f t="shared" si="1"/>
        <v>0</v>
      </c>
      <c r="F70" s="205" t="s">
        <v>271</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100</v>
      </c>
      <c r="E72" s="47">
        <f t="shared" si="1"/>
        <v>6800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v>150</v>
      </c>
      <c r="E74" s="47">
        <f t="shared" si="1"/>
        <v>10200</v>
      </c>
      <c r="F74" s="205"/>
      <c r="G74" s="206"/>
      <c r="H74" s="206"/>
      <c r="I74" s="207"/>
    </row>
    <row r="75" spans="1:9" ht="15.75" customHeight="1" thickBot="1" x14ac:dyDescent="0.4">
      <c r="A75" s="48" t="s">
        <v>99</v>
      </c>
      <c r="B75" s="41">
        <v>68</v>
      </c>
      <c r="C75" s="41" t="s">
        <v>62</v>
      </c>
      <c r="D75" s="172">
        <v>20</v>
      </c>
      <c r="E75" s="47">
        <f t="shared" si="1"/>
        <v>1360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2350</v>
      </c>
      <c r="E77" s="47">
        <f t="shared" si="1"/>
        <v>159800</v>
      </c>
      <c r="F77" s="205"/>
      <c r="G77" s="206"/>
      <c r="H77" s="206"/>
      <c r="I77" s="207"/>
    </row>
    <row r="78" spans="1:9" ht="15.75" customHeight="1" x14ac:dyDescent="0.35">
      <c r="A78" s="48" t="s">
        <v>102</v>
      </c>
      <c r="B78" s="142">
        <v>1</v>
      </c>
      <c r="C78" s="41" t="s">
        <v>90</v>
      </c>
      <c r="D78" s="172">
        <v>250</v>
      </c>
      <c r="E78" s="47">
        <f t="shared" si="1"/>
        <v>250</v>
      </c>
      <c r="F78" s="205"/>
      <c r="G78" s="206"/>
      <c r="H78" s="206"/>
      <c r="I78" s="207"/>
    </row>
    <row r="79" spans="1:9" ht="15.75" customHeight="1" x14ac:dyDescent="0.35">
      <c r="A79" s="48" t="s">
        <v>103</v>
      </c>
      <c r="B79" s="142">
        <v>1</v>
      </c>
      <c r="C79" s="41" t="s">
        <v>90</v>
      </c>
      <c r="D79" s="172">
        <v>500</v>
      </c>
      <c r="E79" s="47">
        <f t="shared" si="1"/>
        <v>500</v>
      </c>
      <c r="F79" s="205"/>
      <c r="G79" s="206"/>
      <c r="H79" s="206"/>
      <c r="I79" s="207"/>
    </row>
    <row r="80" spans="1:9" ht="15.75" customHeight="1" x14ac:dyDescent="0.35">
      <c r="A80" s="48" t="s">
        <v>104</v>
      </c>
      <c r="B80" s="142">
        <v>1</v>
      </c>
      <c r="C80" s="41" t="s">
        <v>90</v>
      </c>
      <c r="D80" s="172">
        <v>100</v>
      </c>
      <c r="E80" s="47">
        <f t="shared" si="1"/>
        <v>100</v>
      </c>
      <c r="F80" s="205"/>
      <c r="G80" s="206"/>
      <c r="H80" s="206"/>
      <c r="I80" s="207"/>
    </row>
    <row r="81" spans="1:9" ht="15.75" customHeight="1" thickBot="1" x14ac:dyDescent="0.4">
      <c r="A81" s="48" t="s">
        <v>105</v>
      </c>
      <c r="B81" s="41">
        <v>68</v>
      </c>
      <c r="C81" s="41" t="s">
        <v>62</v>
      </c>
      <c r="D81" s="172">
        <v>350</v>
      </c>
      <c r="E81" s="47">
        <f t="shared" si="1"/>
        <v>23800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t="s">
        <v>271</v>
      </c>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t="s">
        <v>271</v>
      </c>
      <c r="G85" s="206"/>
      <c r="H85" s="206"/>
      <c r="I85" s="207"/>
    </row>
    <row r="86" spans="1:9" ht="15.75" customHeight="1" x14ac:dyDescent="0.35">
      <c r="A86" s="51" t="s">
        <v>110</v>
      </c>
      <c r="B86" s="41">
        <v>34</v>
      </c>
      <c r="C86" s="41" t="s">
        <v>62</v>
      </c>
      <c r="D86" s="172"/>
      <c r="E86" s="47">
        <f t="shared" si="1"/>
        <v>0</v>
      </c>
      <c r="F86" s="205" t="s">
        <v>271</v>
      </c>
      <c r="G86" s="206"/>
      <c r="H86" s="206"/>
      <c r="I86" s="207"/>
    </row>
    <row r="87" spans="1:9" ht="15.75" customHeight="1" x14ac:dyDescent="0.35">
      <c r="A87" s="51" t="s">
        <v>111</v>
      </c>
      <c r="B87" s="41">
        <v>34</v>
      </c>
      <c r="C87" s="41" t="s">
        <v>62</v>
      </c>
      <c r="D87" s="172"/>
      <c r="E87" s="47">
        <f t="shared" si="1"/>
        <v>0</v>
      </c>
      <c r="F87" s="205" t="s">
        <v>271</v>
      </c>
      <c r="G87" s="206"/>
      <c r="H87" s="206"/>
      <c r="I87" s="207"/>
    </row>
    <row r="88" spans="1:9" ht="15.75" customHeight="1" x14ac:dyDescent="0.35">
      <c r="A88" s="51" t="s">
        <v>112</v>
      </c>
      <c r="B88" s="41">
        <v>34</v>
      </c>
      <c r="C88" s="41" t="s">
        <v>62</v>
      </c>
      <c r="D88" s="172"/>
      <c r="E88" s="47">
        <f t="shared" si="1"/>
        <v>0</v>
      </c>
      <c r="F88" s="205" t="s">
        <v>271</v>
      </c>
      <c r="G88" s="206"/>
      <c r="H88" s="206"/>
      <c r="I88" s="207"/>
    </row>
    <row r="89" spans="1:9" ht="15.75" customHeight="1" thickBot="1" x14ac:dyDescent="0.4">
      <c r="A89" s="50" t="s">
        <v>113</v>
      </c>
      <c r="B89" s="41">
        <v>34</v>
      </c>
      <c r="C89" s="41" t="s">
        <v>62</v>
      </c>
      <c r="D89" s="172">
        <v>150</v>
      </c>
      <c r="E89" s="47">
        <f t="shared" si="1"/>
        <v>5100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250</v>
      </c>
      <c r="E91" s="47">
        <f t="shared" si="1"/>
        <v>250</v>
      </c>
      <c r="F91" s="205"/>
      <c r="G91" s="206"/>
      <c r="H91" s="206"/>
      <c r="I91" s="207"/>
    </row>
    <row r="92" spans="1:9" ht="15.75" customHeight="1" x14ac:dyDescent="0.35">
      <c r="A92" s="50" t="s">
        <v>116</v>
      </c>
      <c r="B92" s="142">
        <v>1</v>
      </c>
      <c r="C92" s="41" t="s">
        <v>90</v>
      </c>
      <c r="D92" s="172">
        <v>2000</v>
      </c>
      <c r="E92" s="47">
        <f t="shared" si="1"/>
        <v>2000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t="s">
        <v>271</v>
      </c>
      <c r="G95" s="206"/>
      <c r="H95" s="206"/>
      <c r="I95" s="207"/>
    </row>
    <row r="96" spans="1:9" ht="15.75" customHeight="1" x14ac:dyDescent="0.35">
      <c r="A96" s="51" t="s">
        <v>120</v>
      </c>
      <c r="B96" s="142">
        <v>1</v>
      </c>
      <c r="C96" s="41" t="s">
        <v>90</v>
      </c>
      <c r="D96" s="172"/>
      <c r="E96" s="47">
        <f t="shared" si="1"/>
        <v>0</v>
      </c>
      <c r="F96" s="205" t="s">
        <v>271</v>
      </c>
      <c r="G96" s="206"/>
      <c r="H96" s="206"/>
      <c r="I96" s="207"/>
    </row>
    <row r="97" spans="1:9" ht="15.75" customHeight="1" thickBot="1" x14ac:dyDescent="0.4">
      <c r="A97" s="50" t="s">
        <v>121</v>
      </c>
      <c r="B97" s="142">
        <v>1</v>
      </c>
      <c r="C97" s="41" t="s">
        <v>90</v>
      </c>
      <c r="D97" s="172"/>
      <c r="E97" s="47">
        <f t="shared" si="1"/>
        <v>0</v>
      </c>
      <c r="F97" s="205" t="s">
        <v>271</v>
      </c>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1500</v>
      </c>
      <c r="E99" s="47">
        <f t="shared" si="1"/>
        <v>1500</v>
      </c>
      <c r="F99" s="205"/>
      <c r="G99" s="206"/>
      <c r="H99" s="206"/>
      <c r="I99" s="207"/>
    </row>
    <row r="100" spans="1:9" ht="15.75" customHeight="1" x14ac:dyDescent="0.35">
      <c r="A100" s="50" t="s">
        <v>124</v>
      </c>
      <c r="B100" s="41">
        <v>1</v>
      </c>
      <c r="C100" s="41" t="s">
        <v>90</v>
      </c>
      <c r="D100" s="172">
        <v>250</v>
      </c>
      <c r="E100" s="47">
        <f t="shared" si="1"/>
        <v>250</v>
      </c>
      <c r="F100" s="205"/>
      <c r="G100" s="206"/>
      <c r="H100" s="206"/>
      <c r="I100" s="207"/>
    </row>
    <row r="101" spans="1:9" ht="15.75" customHeight="1" x14ac:dyDescent="0.35">
      <c r="A101" s="50" t="s">
        <v>125</v>
      </c>
      <c r="B101" s="41">
        <v>1</v>
      </c>
      <c r="C101" s="41" t="s">
        <v>90</v>
      </c>
      <c r="D101" s="172">
        <v>250</v>
      </c>
      <c r="E101" s="47">
        <f t="shared" si="1"/>
        <v>250</v>
      </c>
      <c r="F101" s="205"/>
      <c r="G101" s="206"/>
      <c r="H101" s="206"/>
      <c r="I101" s="207"/>
    </row>
    <row r="102" spans="1:9" ht="15.75" customHeight="1" x14ac:dyDescent="0.35">
      <c r="A102" s="50" t="s">
        <v>126</v>
      </c>
      <c r="B102" s="41">
        <v>1</v>
      </c>
      <c r="C102" s="41" t="s">
        <v>90</v>
      </c>
      <c r="D102" s="172">
        <v>1000</v>
      </c>
      <c r="E102" s="47">
        <f t="shared" si="1"/>
        <v>1000</v>
      </c>
      <c r="F102" s="205"/>
      <c r="G102" s="206"/>
      <c r="H102" s="206"/>
      <c r="I102" s="207"/>
    </row>
    <row r="103" spans="1:9" ht="15.75" customHeight="1" x14ac:dyDescent="0.35">
      <c r="A103" s="50" t="s">
        <v>127</v>
      </c>
      <c r="B103" s="41">
        <v>1</v>
      </c>
      <c r="C103" s="41" t="s">
        <v>90</v>
      </c>
      <c r="D103" s="172">
        <v>2500</v>
      </c>
      <c r="E103" s="47">
        <f t="shared" si="1"/>
        <v>2500</v>
      </c>
      <c r="F103" s="205"/>
      <c r="G103" s="206"/>
      <c r="H103" s="206"/>
      <c r="I103" s="207"/>
    </row>
    <row r="104" spans="1:9" ht="15.75" customHeight="1" x14ac:dyDescent="0.35">
      <c r="A104" s="50" t="s">
        <v>128</v>
      </c>
      <c r="B104" s="41">
        <v>1</v>
      </c>
      <c r="C104" s="41" t="s">
        <v>90</v>
      </c>
      <c r="D104" s="172">
        <v>500</v>
      </c>
      <c r="E104" s="47">
        <f t="shared" si="1"/>
        <v>500</v>
      </c>
      <c r="F104" s="205"/>
      <c r="G104" s="206"/>
      <c r="H104" s="206"/>
      <c r="I104" s="207"/>
    </row>
    <row r="105" spans="1:9" ht="15.75" customHeight="1" x14ac:dyDescent="0.35">
      <c r="A105" s="50" t="s">
        <v>129</v>
      </c>
      <c r="B105" s="41">
        <v>1</v>
      </c>
      <c r="C105" s="41" t="s">
        <v>90</v>
      </c>
      <c r="D105" s="172">
        <v>7500</v>
      </c>
      <c r="E105" s="47">
        <f t="shared" ref="E105:E129" si="2">SUM(B105)*D105</f>
        <v>7500</v>
      </c>
      <c r="F105" s="205"/>
      <c r="G105" s="206"/>
      <c r="H105" s="206"/>
      <c r="I105" s="207"/>
    </row>
    <row r="106" spans="1:9" ht="15.75" customHeight="1" x14ac:dyDescent="0.35">
      <c r="A106" s="50" t="s">
        <v>130</v>
      </c>
      <c r="B106" s="142">
        <v>15</v>
      </c>
      <c r="C106" s="41" t="s">
        <v>131</v>
      </c>
      <c r="D106" s="172">
        <v>150</v>
      </c>
      <c r="E106" s="47">
        <f t="shared" si="2"/>
        <v>2250</v>
      </c>
      <c r="F106" s="205" t="s">
        <v>132</v>
      </c>
      <c r="G106" s="206"/>
      <c r="H106" s="206"/>
      <c r="I106" s="207"/>
    </row>
    <row r="107" spans="1:9" ht="15.75" customHeight="1" x14ac:dyDescent="0.35">
      <c r="A107" s="50" t="s">
        <v>133</v>
      </c>
      <c r="B107" s="41">
        <v>1</v>
      </c>
      <c r="C107" s="41" t="s">
        <v>90</v>
      </c>
      <c r="D107" s="172">
        <v>15000</v>
      </c>
      <c r="E107" s="47">
        <f t="shared" si="2"/>
        <v>15000</v>
      </c>
      <c r="F107" s="205" t="s">
        <v>134</v>
      </c>
      <c r="G107" s="206"/>
      <c r="H107" s="206"/>
      <c r="I107" s="207"/>
    </row>
    <row r="108" spans="1:9" ht="15.75" customHeight="1" thickBot="1" x14ac:dyDescent="0.4">
      <c r="A108" s="50" t="s">
        <v>135</v>
      </c>
      <c r="B108" s="142">
        <v>1</v>
      </c>
      <c r="C108" s="41" t="s">
        <v>90</v>
      </c>
      <c r="D108" s="172">
        <v>54000</v>
      </c>
      <c r="E108" s="47">
        <f t="shared" si="2"/>
        <v>54000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t="s">
        <v>271</v>
      </c>
      <c r="G110" s="206"/>
      <c r="H110" s="206"/>
      <c r="I110" s="207"/>
    </row>
    <row r="111" spans="1:9" ht="15.75" customHeight="1" x14ac:dyDescent="0.35">
      <c r="A111" s="50" t="s">
        <v>139</v>
      </c>
      <c r="B111" s="142">
        <v>1</v>
      </c>
      <c r="C111" s="41" t="s">
        <v>90</v>
      </c>
      <c r="D111" s="172"/>
      <c r="E111" s="47">
        <f t="shared" si="2"/>
        <v>0</v>
      </c>
      <c r="F111" s="205" t="s">
        <v>271</v>
      </c>
      <c r="G111" s="206"/>
      <c r="H111" s="206"/>
      <c r="I111" s="207"/>
    </row>
    <row r="112" spans="1:9" ht="15.75" customHeight="1" x14ac:dyDescent="0.35">
      <c r="A112" s="48" t="s">
        <v>140</v>
      </c>
      <c r="B112" s="142">
        <v>1</v>
      </c>
      <c r="C112" s="41" t="s">
        <v>73</v>
      </c>
      <c r="D112" s="172"/>
      <c r="E112" s="47">
        <f t="shared" si="2"/>
        <v>0</v>
      </c>
      <c r="F112" s="205" t="s">
        <v>271</v>
      </c>
      <c r="G112" s="206"/>
      <c r="H112" s="206"/>
      <c r="I112" s="207"/>
    </row>
    <row r="113" spans="1:9" ht="15.75" customHeight="1" x14ac:dyDescent="0.35">
      <c r="A113" s="50" t="s">
        <v>141</v>
      </c>
      <c r="B113" s="142">
        <v>1</v>
      </c>
      <c r="C113" s="41" t="s">
        <v>90</v>
      </c>
      <c r="D113" s="172">
        <v>1000</v>
      </c>
      <c r="E113" s="47">
        <f t="shared" si="2"/>
        <v>1000</v>
      </c>
      <c r="F113" s="205"/>
      <c r="G113" s="206"/>
      <c r="H113" s="206"/>
      <c r="I113" s="207"/>
    </row>
    <row r="114" spans="1:9" ht="15.75" customHeight="1" thickBot="1" x14ac:dyDescent="0.4">
      <c r="A114" s="50" t="s">
        <v>142</v>
      </c>
      <c r="B114" s="142">
        <v>1</v>
      </c>
      <c r="C114" s="41" t="s">
        <v>90</v>
      </c>
      <c r="D114" s="172">
        <v>1500</v>
      </c>
      <c r="E114" s="47">
        <f t="shared" si="2"/>
        <v>1500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t="s">
        <v>274</v>
      </c>
      <c r="G116" s="206"/>
      <c r="H116" s="206"/>
      <c r="I116" s="207"/>
    </row>
    <row r="117" spans="1:9" ht="15.75" customHeight="1" x14ac:dyDescent="0.35">
      <c r="A117" s="50" t="s">
        <v>145</v>
      </c>
      <c r="B117" s="142">
        <v>1</v>
      </c>
      <c r="C117" s="41" t="s">
        <v>90</v>
      </c>
      <c r="D117" s="172">
        <v>9450</v>
      </c>
      <c r="E117" s="47">
        <f t="shared" si="2"/>
        <v>9450</v>
      </c>
      <c r="F117" s="205"/>
      <c r="G117" s="206"/>
      <c r="H117" s="206"/>
      <c r="I117" s="207"/>
    </row>
    <row r="118" spans="1:9" ht="15.75" customHeight="1" x14ac:dyDescent="0.35">
      <c r="A118" s="50" t="s">
        <v>146</v>
      </c>
      <c r="B118" s="142">
        <v>1</v>
      </c>
      <c r="C118" s="41" t="s">
        <v>90</v>
      </c>
      <c r="D118" s="172"/>
      <c r="E118" s="47">
        <f t="shared" si="2"/>
        <v>0</v>
      </c>
      <c r="F118" s="205" t="s">
        <v>274</v>
      </c>
      <c r="G118" s="206"/>
      <c r="H118" s="206"/>
      <c r="I118" s="207"/>
    </row>
    <row r="119" spans="1:9" ht="15.75" customHeight="1" x14ac:dyDescent="0.35">
      <c r="A119" s="50" t="s">
        <v>147</v>
      </c>
      <c r="B119" s="41">
        <v>8</v>
      </c>
      <c r="C119" s="41" t="s">
        <v>131</v>
      </c>
      <c r="D119" s="172">
        <v>200</v>
      </c>
      <c r="E119" s="47">
        <f t="shared" si="2"/>
        <v>1600</v>
      </c>
      <c r="F119" s="205"/>
      <c r="G119" s="206"/>
      <c r="H119" s="206"/>
      <c r="I119" s="207"/>
    </row>
    <row r="120" spans="1:9" ht="15.75" customHeight="1" x14ac:dyDescent="0.35">
      <c r="A120" s="50" t="s">
        <v>148</v>
      </c>
      <c r="B120" s="41">
        <v>1</v>
      </c>
      <c r="C120" s="41" t="s">
        <v>90</v>
      </c>
      <c r="D120" s="172"/>
      <c r="E120" s="47">
        <f t="shared" si="2"/>
        <v>0</v>
      </c>
      <c r="F120" s="205" t="s">
        <v>274</v>
      </c>
      <c r="G120" s="206"/>
      <c r="H120" s="206"/>
      <c r="I120" s="207"/>
    </row>
    <row r="121" spans="1:9" ht="15.75" customHeight="1" thickBot="1" x14ac:dyDescent="0.4">
      <c r="A121" s="50" t="s">
        <v>149</v>
      </c>
      <c r="B121" s="142">
        <v>27</v>
      </c>
      <c r="C121" s="142" t="s">
        <v>131</v>
      </c>
      <c r="D121" s="172">
        <v>50</v>
      </c>
      <c r="E121" s="47">
        <f t="shared" si="2"/>
        <v>1350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t="s">
        <v>270</v>
      </c>
      <c r="G123" s="206"/>
      <c r="H123" s="206"/>
      <c r="I123" s="207"/>
    </row>
    <row r="124" spans="1:9" ht="15.75" customHeight="1" x14ac:dyDescent="0.35">
      <c r="A124" s="48" t="s">
        <v>152</v>
      </c>
      <c r="B124" s="142">
        <v>1</v>
      </c>
      <c r="C124" s="41" t="s">
        <v>73</v>
      </c>
      <c r="D124" s="172"/>
      <c r="E124" s="47">
        <f t="shared" si="2"/>
        <v>0</v>
      </c>
      <c r="F124" s="205" t="s">
        <v>270</v>
      </c>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t="s">
        <v>274</v>
      </c>
      <c r="G127" s="206"/>
      <c r="H127" s="206"/>
      <c r="I127" s="207"/>
    </row>
    <row r="128" spans="1:9" ht="15.75" customHeight="1" x14ac:dyDescent="0.35">
      <c r="A128" s="48" t="s">
        <v>158</v>
      </c>
      <c r="B128" s="142">
        <v>1</v>
      </c>
      <c r="C128" s="41" t="s">
        <v>90</v>
      </c>
      <c r="D128" s="172"/>
      <c r="E128" s="47">
        <f t="shared" si="2"/>
        <v>0</v>
      </c>
      <c r="F128" s="205" t="s">
        <v>274</v>
      </c>
      <c r="G128" s="206"/>
      <c r="H128" s="206"/>
      <c r="I128" s="207"/>
    </row>
    <row r="129" spans="1:9" ht="15.75" customHeight="1" x14ac:dyDescent="0.35">
      <c r="A129" s="48" t="s">
        <v>159</v>
      </c>
      <c r="B129" s="142">
        <v>1</v>
      </c>
      <c r="C129" s="41" t="s">
        <v>90</v>
      </c>
      <c r="D129" s="172"/>
      <c r="E129" s="47">
        <f t="shared" si="2"/>
        <v>0</v>
      </c>
      <c r="F129" s="205" t="s">
        <v>274</v>
      </c>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582790</v>
      </c>
      <c r="F131" s="199"/>
      <c r="G131" s="200"/>
      <c r="H131" s="200"/>
      <c r="I131" s="201"/>
    </row>
    <row r="132" spans="1:9" ht="23.25" customHeight="1" thickTop="1" thickBot="1" x14ac:dyDescent="0.4">
      <c r="A132" s="52" t="s">
        <v>161</v>
      </c>
      <c r="B132" s="53"/>
      <c r="C132" s="54"/>
      <c r="D132" s="55"/>
      <c r="E132" s="56">
        <f>SUM(E131)/B20</f>
        <v>8570.4411764705874</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0.03</v>
      </c>
      <c r="F135" s="237"/>
      <c r="G135" s="238"/>
      <c r="H135" s="238"/>
      <c r="I135" s="239"/>
    </row>
    <row r="136" spans="1:9" ht="23.25" customHeight="1" thickBot="1" x14ac:dyDescent="0.4">
      <c r="A136" s="61" t="s">
        <v>164</v>
      </c>
      <c r="B136" s="66"/>
      <c r="C136" s="67"/>
      <c r="D136" s="68"/>
      <c r="E136" s="175">
        <v>0.02</v>
      </c>
      <c r="F136" s="248"/>
      <c r="G136" s="249"/>
      <c r="H136" s="249"/>
      <c r="I136" s="250"/>
    </row>
    <row r="137" spans="1:9" ht="23.25" customHeight="1" thickTop="1" thickBot="1" x14ac:dyDescent="0.4">
      <c r="A137" s="52" t="s">
        <v>165</v>
      </c>
      <c r="B137" s="53"/>
      <c r="C137" s="54"/>
      <c r="D137" s="55"/>
      <c r="E137" s="94">
        <f>SUM(E135:E136)</f>
        <v>0.05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164</v>
      </c>
      <c r="E143" s="78">
        <f>SUM(B143)*D143</f>
        <v>11742.4</v>
      </c>
      <c r="F143" s="82">
        <v>3</v>
      </c>
      <c r="G143" s="83">
        <f>SUM(E143*F143)</f>
        <v>35227.199999999997</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1082</v>
      </c>
      <c r="E145" s="78">
        <f>SUM(B145)*D145</f>
        <v>77471.199999999997</v>
      </c>
      <c r="F145" s="82">
        <v>3</v>
      </c>
      <c r="G145" s="83">
        <f>SUM(E145*F145)</f>
        <v>232413.59999999998</v>
      </c>
      <c r="H145" s="80"/>
      <c r="I145" s="75"/>
    </row>
    <row r="146" spans="1:9" ht="16" thickBot="1" x14ac:dyDescent="0.4">
      <c r="A146" s="179" t="s">
        <v>173</v>
      </c>
      <c r="B146" s="129">
        <v>1</v>
      </c>
      <c r="C146" s="39" t="s">
        <v>90</v>
      </c>
      <c r="D146" s="176">
        <v>5000</v>
      </c>
      <c r="E146" s="78">
        <f>SUM(B146)*D146</f>
        <v>5000</v>
      </c>
      <c r="F146" s="85">
        <v>3</v>
      </c>
      <c r="G146" s="86">
        <f>SUM(E146*F146)</f>
        <v>15000</v>
      </c>
      <c r="H146" s="80"/>
      <c r="I146" s="75"/>
    </row>
    <row r="147" spans="1:9" ht="16" thickBot="1" x14ac:dyDescent="0.4">
      <c r="A147" s="87" t="s">
        <v>174</v>
      </c>
      <c r="B147" s="40"/>
      <c r="C147" s="40"/>
      <c r="D147" s="40"/>
      <c r="E147" s="40"/>
      <c r="F147" s="88"/>
      <c r="G147" s="89">
        <f>SUM(G143:G146)</f>
        <v>282640.8</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164</v>
      </c>
      <c r="E151" s="78">
        <f>SUM(B151)*D151</f>
        <v>11742.4</v>
      </c>
      <c r="F151" s="82">
        <v>5</v>
      </c>
      <c r="G151" s="83">
        <f>SUM(E151*F151)</f>
        <v>58712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1082</v>
      </c>
      <c r="E153" s="78">
        <f>SUM(B153)*D153</f>
        <v>77471.199999999997</v>
      </c>
      <c r="F153" s="82">
        <v>5</v>
      </c>
      <c r="G153" s="83">
        <f>SUM(E153*F153)</f>
        <v>387356</v>
      </c>
      <c r="H153" s="80"/>
      <c r="I153" s="75"/>
    </row>
    <row r="154" spans="1:9" ht="16" thickBot="1" x14ac:dyDescent="0.4">
      <c r="A154" s="179" t="s">
        <v>173</v>
      </c>
      <c r="B154" s="129">
        <v>1</v>
      </c>
      <c r="C154" s="39" t="s">
        <v>90</v>
      </c>
      <c r="D154" s="176">
        <v>5000</v>
      </c>
      <c r="E154" s="78">
        <f>SUM(B154)*D154</f>
        <v>5000</v>
      </c>
      <c r="F154" s="85">
        <v>5</v>
      </c>
      <c r="G154" s="86">
        <f>SUM(E154*F154)</f>
        <v>25000</v>
      </c>
      <c r="H154" s="80"/>
      <c r="I154" s="75"/>
    </row>
    <row r="155" spans="1:9" ht="16" thickBot="1" x14ac:dyDescent="0.4">
      <c r="A155" s="87" t="s">
        <v>176</v>
      </c>
      <c r="B155" s="40"/>
      <c r="C155" s="40"/>
      <c r="D155" s="40"/>
      <c r="E155" s="40"/>
      <c r="F155" s="88"/>
      <c r="G155" s="89">
        <f>SUM(G151:G154)</f>
        <v>471068</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164</v>
      </c>
      <c r="E159" s="78">
        <f>SUM(B159)*D159</f>
        <v>13972.800000000001</v>
      </c>
      <c r="F159" s="82">
        <v>10</v>
      </c>
      <c r="G159" s="83">
        <f>SUM(E159*F159)</f>
        <v>139728</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1082</v>
      </c>
      <c r="E161" s="78">
        <f>SUM(B161)*D161</f>
        <v>92186.400000000009</v>
      </c>
      <c r="F161" s="82">
        <v>10</v>
      </c>
      <c r="G161" s="83">
        <f>SUM(E161*F161)</f>
        <v>921864.00000000012</v>
      </c>
      <c r="H161" s="80"/>
      <c r="I161" s="75"/>
    </row>
    <row r="162" spans="1:9" ht="16" thickBot="1" x14ac:dyDescent="0.4">
      <c r="A162" s="179" t="s">
        <v>173</v>
      </c>
      <c r="B162" s="129">
        <v>1</v>
      </c>
      <c r="C162" s="39" t="s">
        <v>90</v>
      </c>
      <c r="D162" s="176">
        <v>5000</v>
      </c>
      <c r="E162" s="78">
        <f>SUM(B162)*D162</f>
        <v>5000</v>
      </c>
      <c r="F162" s="85">
        <v>10</v>
      </c>
      <c r="G162" s="86">
        <f>SUM(E162*F162)</f>
        <v>50000</v>
      </c>
      <c r="H162" s="80"/>
      <c r="I162" s="75"/>
    </row>
    <row r="163" spans="1:9" ht="16" thickBot="1" x14ac:dyDescent="0.4">
      <c r="A163" s="87" t="s">
        <v>178</v>
      </c>
      <c r="B163" s="40"/>
      <c r="C163" s="40"/>
      <c r="D163" s="40"/>
      <c r="E163" s="40"/>
      <c r="F163" s="88"/>
      <c r="G163" s="89">
        <f>SUM(G159:G162)</f>
        <v>1111592</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164</v>
      </c>
      <c r="E167" s="78">
        <f>SUM(B167)*D167</f>
        <v>14120.4</v>
      </c>
      <c r="F167" s="82">
        <v>3</v>
      </c>
      <c r="G167" s="83">
        <f>SUM(E167*F167)</f>
        <v>42361.2</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1082</v>
      </c>
      <c r="E169" s="78">
        <f>SUM(B169)*D169</f>
        <v>93160.2</v>
      </c>
      <c r="F169" s="82">
        <v>3</v>
      </c>
      <c r="G169" s="83">
        <f>SUM(E169*F169)</f>
        <v>279480.59999999998</v>
      </c>
      <c r="H169" s="80"/>
      <c r="I169" s="80"/>
    </row>
    <row r="170" spans="1:9" ht="16" thickBot="1" x14ac:dyDescent="0.4">
      <c r="A170" s="179" t="s">
        <v>173</v>
      </c>
      <c r="B170" s="129">
        <v>1</v>
      </c>
      <c r="C170" s="39" t="s">
        <v>90</v>
      </c>
      <c r="D170" s="176">
        <v>5000</v>
      </c>
      <c r="E170" s="78">
        <f>SUM(B170)*D170</f>
        <v>5000</v>
      </c>
      <c r="F170" s="85">
        <v>3</v>
      </c>
      <c r="G170" s="86">
        <f>SUM(E170*F170)</f>
        <v>15000</v>
      </c>
      <c r="H170" s="80"/>
      <c r="I170" s="80"/>
    </row>
    <row r="171" spans="1:9" ht="16" thickBot="1" x14ac:dyDescent="0.4">
      <c r="A171" s="87" t="s">
        <v>178</v>
      </c>
      <c r="B171" s="40"/>
      <c r="C171" s="40"/>
      <c r="D171" s="40"/>
      <c r="E171" s="40"/>
      <c r="F171" s="88"/>
      <c r="G171" s="89">
        <f>SUM(G167:G170)</f>
        <v>336841.8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164</v>
      </c>
      <c r="E175" s="78">
        <f>SUM(B175)*D175</f>
        <v>15448.800000000001</v>
      </c>
      <c r="F175" s="82">
        <v>6</v>
      </c>
      <c r="G175" s="83">
        <f>SUM(E175*F175)</f>
        <v>92692.800000000003</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1082</v>
      </c>
      <c r="E177" s="78">
        <f>SUM(B177)*D177</f>
        <v>101924.40000000001</v>
      </c>
      <c r="F177" s="82">
        <v>6</v>
      </c>
      <c r="G177" s="83">
        <f>SUM(E177*F177)</f>
        <v>611546.4</v>
      </c>
      <c r="H177" s="80"/>
      <c r="I177" s="75"/>
    </row>
    <row r="178" spans="1:9" ht="16" thickBot="1" x14ac:dyDescent="0.4">
      <c r="A178" s="179" t="s">
        <v>173</v>
      </c>
      <c r="B178" s="129">
        <v>1</v>
      </c>
      <c r="C178" s="39" t="s">
        <v>90</v>
      </c>
      <c r="D178" s="176">
        <v>5000</v>
      </c>
      <c r="E178" s="78">
        <f>SUM(B178)*D178</f>
        <v>5000</v>
      </c>
      <c r="F178" s="85">
        <v>6</v>
      </c>
      <c r="G178" s="86">
        <f>SUM(E178*F178)</f>
        <v>30000</v>
      </c>
      <c r="H178" s="80"/>
      <c r="I178" s="75"/>
    </row>
    <row r="179" spans="1:9" ht="16" thickBot="1" x14ac:dyDescent="0.4">
      <c r="A179" s="87" t="s">
        <v>181</v>
      </c>
      <c r="B179" s="40"/>
      <c r="C179" s="40"/>
      <c r="D179" s="40"/>
      <c r="E179" s="40"/>
      <c r="F179" s="88"/>
      <c r="G179" s="89">
        <f>SUM(G175:G178)</f>
        <v>734239.20000000007</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12.5</v>
      </c>
      <c r="E183" s="78">
        <f>SUM(B183)*D183</f>
        <v>99275</v>
      </c>
      <c r="F183" s="78"/>
      <c r="G183" s="111"/>
      <c r="H183" s="65"/>
      <c r="I183" s="110"/>
    </row>
    <row r="184" spans="1:9" ht="16" thickBot="1" x14ac:dyDescent="0.4">
      <c r="A184" s="117" t="s">
        <v>186</v>
      </c>
      <c r="B184" s="39">
        <v>7942</v>
      </c>
      <c r="C184" s="39" t="s">
        <v>185</v>
      </c>
      <c r="D184" s="176">
        <v>1</v>
      </c>
      <c r="E184" s="78">
        <f t="shared" ref="E184:E207" si="3">SUM(B184)*D184</f>
        <v>7942</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167.5</v>
      </c>
      <c r="E186" s="78">
        <f t="shared" si="3"/>
        <v>136345</v>
      </c>
      <c r="F186" s="78"/>
      <c r="G186" s="111"/>
      <c r="H186" s="65"/>
      <c r="I186" s="110"/>
    </row>
    <row r="187" spans="1:9" x14ac:dyDescent="0.35">
      <c r="A187" s="96" t="s">
        <v>189</v>
      </c>
      <c r="B187" s="39">
        <v>592</v>
      </c>
      <c r="C187" s="39" t="s">
        <v>185</v>
      </c>
      <c r="D187" s="176">
        <v>145.80000000000001</v>
      </c>
      <c r="E187" s="78">
        <f t="shared" si="3"/>
        <v>86313.600000000006</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135</v>
      </c>
      <c r="E189" s="78">
        <f t="shared" si="3"/>
        <v>121500</v>
      </c>
      <c r="F189" s="78"/>
      <c r="G189" s="111"/>
      <c r="H189" s="65"/>
      <c r="I189" s="110"/>
    </row>
    <row r="190" spans="1:9" ht="16" thickBot="1" x14ac:dyDescent="0.4">
      <c r="A190" s="117" t="s">
        <v>193</v>
      </c>
      <c r="B190" s="39">
        <v>1225</v>
      </c>
      <c r="C190" s="39" t="s">
        <v>185</v>
      </c>
      <c r="D190" s="176">
        <v>105</v>
      </c>
      <c r="E190" s="78">
        <f t="shared" si="3"/>
        <v>128625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25.8</v>
      </c>
      <c r="E192" s="78">
        <f t="shared" ref="E192:E197" si="4">SUM(B192)*D192</f>
        <v>68086.2</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195</v>
      </c>
      <c r="E195" s="78">
        <f t="shared" si="4"/>
        <v>5655</v>
      </c>
      <c r="F195" s="78"/>
      <c r="G195" s="111"/>
      <c r="H195" s="65"/>
      <c r="I195" s="110"/>
    </row>
    <row r="196" spans="1:9" x14ac:dyDescent="0.35">
      <c r="A196" s="96" t="s">
        <v>200</v>
      </c>
      <c r="B196" s="39">
        <v>507</v>
      </c>
      <c r="C196" s="39" t="s">
        <v>201</v>
      </c>
      <c r="D196" s="176">
        <v>75</v>
      </c>
      <c r="E196" s="78">
        <f t="shared" si="4"/>
        <v>38025</v>
      </c>
      <c r="F196" s="78"/>
      <c r="G196" s="111"/>
      <c r="H196" s="65"/>
      <c r="I196" s="110"/>
    </row>
    <row r="197" spans="1:9" ht="16" thickBot="1" x14ac:dyDescent="0.4">
      <c r="A197" s="117" t="s">
        <v>202</v>
      </c>
      <c r="B197" s="39">
        <v>401</v>
      </c>
      <c r="C197" s="39" t="s">
        <v>201</v>
      </c>
      <c r="D197" s="176">
        <v>95</v>
      </c>
      <c r="E197" s="78">
        <f t="shared" si="4"/>
        <v>38095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1500</v>
      </c>
      <c r="E200" s="78">
        <f t="shared" si="3"/>
        <v>40500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992861.79999999993</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582790</v>
      </c>
      <c r="H213" s="27"/>
      <c r="I213" s="130"/>
    </row>
    <row r="214" spans="1:9" x14ac:dyDescent="0.35">
      <c r="A214" s="103" t="s">
        <v>218</v>
      </c>
      <c r="B214" s="92"/>
      <c r="C214" s="93"/>
      <c r="D214" s="93"/>
      <c r="E214" s="93"/>
      <c r="F214" s="126"/>
      <c r="G214" s="97">
        <f>SUM(G143,G151,G159,G167,G175)</f>
        <v>368721.2</v>
      </c>
      <c r="H214" s="27"/>
      <c r="I214" s="130"/>
    </row>
    <row r="215" spans="1:9" x14ac:dyDescent="0.35">
      <c r="A215" s="103" t="s">
        <v>219</v>
      </c>
      <c r="B215" s="92"/>
      <c r="C215" s="93"/>
      <c r="D215" s="93"/>
      <c r="E215" s="93"/>
      <c r="F215" s="126"/>
      <c r="G215" s="97">
        <f>SUM(G145,G153,G161,G169,G177)</f>
        <v>2432660.6</v>
      </c>
      <c r="H215" s="27"/>
      <c r="I215" s="130"/>
    </row>
    <row r="216" spans="1:9" x14ac:dyDescent="0.35">
      <c r="A216" s="103" t="s">
        <v>220</v>
      </c>
      <c r="B216" s="92"/>
      <c r="C216" s="93"/>
      <c r="D216" s="93"/>
      <c r="E216" s="93"/>
      <c r="F216" s="126"/>
      <c r="G216" s="97">
        <f>SUM(G146,G154,G162,G170,G178)</f>
        <v>135000</v>
      </c>
      <c r="H216" s="27"/>
      <c r="I216" s="130"/>
    </row>
    <row r="217" spans="1:9" x14ac:dyDescent="0.35">
      <c r="A217" s="103" t="s">
        <v>221</v>
      </c>
      <c r="B217" s="92"/>
      <c r="C217" s="93"/>
      <c r="D217" s="93"/>
      <c r="E217" s="93"/>
      <c r="F217" s="126"/>
      <c r="G217" s="97">
        <f>SUM(G209)</f>
        <v>992861.79999999993</v>
      </c>
      <c r="H217" s="27"/>
      <c r="I217" s="130"/>
    </row>
    <row r="218" spans="1:9" x14ac:dyDescent="0.35">
      <c r="A218" s="103" t="s">
        <v>222</v>
      </c>
      <c r="B218" s="18"/>
      <c r="C218" s="93"/>
      <c r="D218" s="93"/>
      <c r="E218" s="93"/>
      <c r="F218" s="126"/>
      <c r="G218" s="97">
        <f>SUM(G213:G217)*3%</f>
        <v>135361.00799999997</v>
      </c>
      <c r="H218" s="27"/>
      <c r="I218" s="130"/>
    </row>
    <row r="219" spans="1:9" x14ac:dyDescent="0.35">
      <c r="A219" s="103" t="s">
        <v>223</v>
      </c>
      <c r="B219" s="92"/>
      <c r="C219" s="93"/>
      <c r="D219" s="93"/>
      <c r="E219" s="93"/>
      <c r="F219" s="126"/>
      <c r="G219" s="97">
        <f>SUM(G213:G218)*E137</f>
        <v>232369.7304</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4879764.3383999998</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300</v>
      </c>
      <c r="E264" s="47">
        <f>SUM(B264)*D264</f>
        <v>15600</v>
      </c>
      <c r="F264" s="205"/>
      <c r="G264" s="206"/>
      <c r="H264" s="206"/>
      <c r="I264" s="207"/>
    </row>
    <row r="265" spans="1:9" x14ac:dyDescent="0.35">
      <c r="A265" s="48" t="s">
        <v>63</v>
      </c>
      <c r="B265" s="41">
        <v>52</v>
      </c>
      <c r="C265" s="41" t="s">
        <v>62</v>
      </c>
      <c r="D265" s="172">
        <v>300</v>
      </c>
      <c r="E265" s="47">
        <f t="shared" ref="E265:E272" si="8">SUM(B265)*D265</f>
        <v>15600</v>
      </c>
      <c r="F265" s="205"/>
      <c r="G265" s="206"/>
      <c r="H265" s="206"/>
      <c r="I265" s="207"/>
    </row>
    <row r="266" spans="1:9" x14ac:dyDescent="0.35">
      <c r="A266" s="48" t="s">
        <v>64</v>
      </c>
      <c r="B266" s="41">
        <v>52</v>
      </c>
      <c r="C266" s="41" t="s">
        <v>62</v>
      </c>
      <c r="D266" s="172">
        <v>50</v>
      </c>
      <c r="E266" s="47">
        <f t="shared" si="8"/>
        <v>2600</v>
      </c>
      <c r="F266" s="205"/>
      <c r="G266" s="206"/>
      <c r="H266" s="206"/>
      <c r="I266" s="207"/>
    </row>
    <row r="267" spans="1:9" x14ac:dyDescent="0.35">
      <c r="A267" s="48" t="s">
        <v>65</v>
      </c>
      <c r="B267" s="41">
        <v>52</v>
      </c>
      <c r="C267" s="41" t="s">
        <v>62</v>
      </c>
      <c r="D267" s="172">
        <v>1250</v>
      </c>
      <c r="E267" s="47">
        <f t="shared" si="8"/>
        <v>65000</v>
      </c>
      <c r="F267" s="205"/>
      <c r="G267" s="206"/>
      <c r="H267" s="206"/>
      <c r="I267" s="207"/>
    </row>
    <row r="268" spans="1:9" x14ac:dyDescent="0.35">
      <c r="A268" s="48" t="s">
        <v>66</v>
      </c>
      <c r="B268" s="41">
        <v>52</v>
      </c>
      <c r="C268" s="41" t="s">
        <v>62</v>
      </c>
      <c r="D268" s="172">
        <v>250</v>
      </c>
      <c r="E268" s="47">
        <f t="shared" si="8"/>
        <v>13000</v>
      </c>
      <c r="F268" s="205"/>
      <c r="G268" s="206"/>
      <c r="H268" s="206"/>
      <c r="I268" s="207"/>
    </row>
    <row r="269" spans="1:9" x14ac:dyDescent="0.35">
      <c r="A269" s="48" t="s">
        <v>67</v>
      </c>
      <c r="B269" s="41">
        <v>52</v>
      </c>
      <c r="C269" s="41" t="s">
        <v>62</v>
      </c>
      <c r="D269" s="172">
        <v>750</v>
      </c>
      <c r="E269" s="47">
        <f t="shared" si="8"/>
        <v>39000</v>
      </c>
      <c r="F269" s="205"/>
      <c r="G269" s="206"/>
      <c r="H269" s="206"/>
      <c r="I269" s="207"/>
    </row>
    <row r="270" spans="1:9" x14ac:dyDescent="0.35">
      <c r="A270" s="48" t="s">
        <v>232</v>
      </c>
      <c r="B270" s="41">
        <v>52</v>
      </c>
      <c r="C270" s="41" t="s">
        <v>62</v>
      </c>
      <c r="D270" s="172">
        <v>300</v>
      </c>
      <c r="E270" s="47">
        <f t="shared" si="8"/>
        <v>15600</v>
      </c>
      <c r="F270" s="205"/>
      <c r="G270" s="206"/>
      <c r="H270" s="206"/>
      <c r="I270" s="207"/>
    </row>
    <row r="271" spans="1:9" x14ac:dyDescent="0.35">
      <c r="A271" s="48" t="s">
        <v>69</v>
      </c>
      <c r="B271" s="41">
        <v>52</v>
      </c>
      <c r="C271" s="41" t="s">
        <v>62</v>
      </c>
      <c r="D271" s="172">
        <v>50</v>
      </c>
      <c r="E271" s="47">
        <f t="shared" si="8"/>
        <v>2600</v>
      </c>
      <c r="F271" s="205"/>
      <c r="G271" s="206"/>
      <c r="H271" s="206"/>
      <c r="I271" s="207"/>
    </row>
    <row r="272" spans="1:9" ht="16" thickBot="1" x14ac:dyDescent="0.4">
      <c r="A272" s="48" t="s">
        <v>70</v>
      </c>
      <c r="B272" s="41">
        <v>52</v>
      </c>
      <c r="C272" s="41" t="s">
        <v>62</v>
      </c>
      <c r="D272" s="172">
        <v>50</v>
      </c>
      <c r="E272" s="47">
        <f t="shared" si="8"/>
        <v>2600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2400</v>
      </c>
      <c r="E274" s="47">
        <f t="shared" ref="E274:E336" si="9">SUM(B274)*D274</f>
        <v>2400</v>
      </c>
      <c r="F274" s="205"/>
      <c r="G274" s="206"/>
      <c r="H274" s="206"/>
      <c r="I274" s="207"/>
    </row>
    <row r="275" spans="1:9" x14ac:dyDescent="0.35">
      <c r="A275" s="48" t="s">
        <v>74</v>
      </c>
      <c r="B275" s="41">
        <v>52</v>
      </c>
      <c r="C275" s="41" t="s">
        <v>62</v>
      </c>
      <c r="D275" s="172">
        <v>55</v>
      </c>
      <c r="E275" s="47">
        <f t="shared" si="9"/>
        <v>2860</v>
      </c>
      <c r="F275" s="205"/>
      <c r="G275" s="206"/>
      <c r="H275" s="206"/>
      <c r="I275" s="207"/>
    </row>
    <row r="276" spans="1:9" x14ac:dyDescent="0.35">
      <c r="A276" s="48" t="s">
        <v>75</v>
      </c>
      <c r="B276" s="41">
        <v>52</v>
      </c>
      <c r="C276" s="41" t="s">
        <v>62</v>
      </c>
      <c r="D276" s="172">
        <v>55</v>
      </c>
      <c r="E276" s="47">
        <f t="shared" si="9"/>
        <v>2860</v>
      </c>
      <c r="F276" s="205"/>
      <c r="G276" s="206"/>
      <c r="H276" s="206"/>
      <c r="I276" s="207"/>
    </row>
    <row r="277" spans="1:9" x14ac:dyDescent="0.35">
      <c r="A277" s="48" t="s">
        <v>76</v>
      </c>
      <c r="B277" s="41">
        <v>52</v>
      </c>
      <c r="C277" s="41" t="s">
        <v>62</v>
      </c>
      <c r="D277" s="172">
        <v>55</v>
      </c>
      <c r="E277" s="47">
        <f t="shared" si="9"/>
        <v>2860</v>
      </c>
      <c r="F277" s="205"/>
      <c r="G277" s="206"/>
      <c r="H277" s="206"/>
      <c r="I277" s="207"/>
    </row>
    <row r="278" spans="1:9" x14ac:dyDescent="0.35">
      <c r="A278" s="48" t="s">
        <v>77</v>
      </c>
      <c r="B278" s="41">
        <v>52</v>
      </c>
      <c r="C278" s="41" t="s">
        <v>62</v>
      </c>
      <c r="D278" s="172">
        <v>55</v>
      </c>
      <c r="E278" s="47">
        <f t="shared" si="9"/>
        <v>2860</v>
      </c>
      <c r="F278" s="205"/>
      <c r="G278" s="206"/>
      <c r="H278" s="206"/>
      <c r="I278" s="207"/>
    </row>
    <row r="279" spans="1:9" x14ac:dyDescent="0.35">
      <c r="A279" s="48" t="s">
        <v>78</v>
      </c>
      <c r="B279" s="41">
        <v>52</v>
      </c>
      <c r="C279" s="41" t="s">
        <v>62</v>
      </c>
      <c r="D279" s="172">
        <v>55</v>
      </c>
      <c r="E279" s="47">
        <f t="shared" si="9"/>
        <v>2860</v>
      </c>
      <c r="F279" s="205"/>
      <c r="G279" s="206"/>
      <c r="H279" s="206"/>
      <c r="I279" s="207"/>
    </row>
    <row r="280" spans="1:9" x14ac:dyDescent="0.35">
      <c r="A280" s="48" t="s">
        <v>79</v>
      </c>
      <c r="B280" s="41">
        <v>52</v>
      </c>
      <c r="C280" s="41" t="s">
        <v>62</v>
      </c>
      <c r="D280" s="172">
        <v>30</v>
      </c>
      <c r="E280" s="47">
        <f t="shared" si="9"/>
        <v>1560</v>
      </c>
      <c r="F280" s="205"/>
      <c r="G280" s="206"/>
      <c r="H280" s="206"/>
      <c r="I280" s="207"/>
    </row>
    <row r="281" spans="1:9" x14ac:dyDescent="0.35">
      <c r="A281" s="48" t="s">
        <v>80</v>
      </c>
      <c r="B281" s="41">
        <v>52</v>
      </c>
      <c r="C281" s="41" t="s">
        <v>62</v>
      </c>
      <c r="D281" s="172">
        <v>50</v>
      </c>
      <c r="E281" s="47">
        <f t="shared" si="9"/>
        <v>2600</v>
      </c>
      <c r="F281" s="205"/>
      <c r="G281" s="206"/>
      <c r="H281" s="206"/>
      <c r="I281" s="207"/>
    </row>
    <row r="282" spans="1:9" x14ac:dyDescent="0.35">
      <c r="A282" s="48" t="s">
        <v>81</v>
      </c>
      <c r="B282" s="41">
        <v>52</v>
      </c>
      <c r="C282" s="41" t="s">
        <v>62</v>
      </c>
      <c r="D282" s="172">
        <v>50</v>
      </c>
      <c r="E282" s="47">
        <f t="shared" si="9"/>
        <v>2600</v>
      </c>
      <c r="F282" s="205"/>
      <c r="G282" s="206"/>
      <c r="H282" s="206"/>
      <c r="I282" s="207"/>
    </row>
    <row r="283" spans="1:9" ht="15.75" customHeight="1" x14ac:dyDescent="0.35">
      <c r="A283" s="50" t="s">
        <v>82</v>
      </c>
      <c r="B283" s="41">
        <v>52</v>
      </c>
      <c r="C283" s="41" t="s">
        <v>62</v>
      </c>
      <c r="D283" s="172">
        <v>150</v>
      </c>
      <c r="E283" s="47">
        <f t="shared" si="9"/>
        <v>7800</v>
      </c>
      <c r="F283" s="205"/>
      <c r="G283" s="206"/>
      <c r="H283" s="206"/>
      <c r="I283" s="207"/>
    </row>
    <row r="284" spans="1:9" ht="15.75" customHeight="1" x14ac:dyDescent="0.35">
      <c r="A284" s="48" t="s">
        <v>83</v>
      </c>
      <c r="B284" s="41">
        <v>1</v>
      </c>
      <c r="C284" s="41" t="s">
        <v>73</v>
      </c>
      <c r="D284" s="172">
        <v>500</v>
      </c>
      <c r="E284" s="47">
        <f t="shared" si="9"/>
        <v>500</v>
      </c>
      <c r="F284" s="205"/>
      <c r="G284" s="206"/>
      <c r="H284" s="206"/>
      <c r="I284" s="207"/>
    </row>
    <row r="285" spans="1:9" ht="15.75" customHeight="1" x14ac:dyDescent="0.35">
      <c r="A285" s="48" t="s">
        <v>84</v>
      </c>
      <c r="B285" s="41">
        <v>1</v>
      </c>
      <c r="C285" s="41" t="s">
        <v>73</v>
      </c>
      <c r="D285" s="172">
        <v>1000</v>
      </c>
      <c r="E285" s="47">
        <f t="shared" si="9"/>
        <v>1000</v>
      </c>
      <c r="F285" s="205"/>
      <c r="G285" s="206"/>
      <c r="H285" s="206"/>
      <c r="I285" s="207"/>
    </row>
    <row r="286" spans="1:9" ht="15.75" customHeight="1" thickBot="1" x14ac:dyDescent="0.4">
      <c r="A286" s="143" t="s">
        <v>85</v>
      </c>
      <c r="B286" s="41">
        <v>1</v>
      </c>
      <c r="C286" s="41" t="s">
        <v>73</v>
      </c>
      <c r="D286" s="172">
        <v>1500</v>
      </c>
      <c r="E286" s="47">
        <f t="shared" si="9"/>
        <v>1500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80</v>
      </c>
      <c r="E288" s="160">
        <f t="shared" si="9"/>
        <v>4160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t="s">
        <v>271</v>
      </c>
      <c r="G290" s="206"/>
      <c r="H290" s="206"/>
      <c r="I290" s="207"/>
    </row>
    <row r="291" spans="1:9" ht="15.75" customHeight="1" x14ac:dyDescent="0.35">
      <c r="A291" s="48" t="s">
        <v>234</v>
      </c>
      <c r="B291" s="142">
        <v>1</v>
      </c>
      <c r="C291" s="142" t="s">
        <v>90</v>
      </c>
      <c r="D291" s="172"/>
      <c r="E291" s="47">
        <f t="shared" si="9"/>
        <v>0</v>
      </c>
      <c r="F291" s="205" t="s">
        <v>271</v>
      </c>
      <c r="G291" s="206"/>
      <c r="H291" s="206"/>
      <c r="I291" s="207"/>
    </row>
    <row r="292" spans="1:9" ht="15.75" customHeight="1" x14ac:dyDescent="0.35">
      <c r="A292" s="48" t="s">
        <v>92</v>
      </c>
      <c r="B292" s="41">
        <v>1</v>
      </c>
      <c r="C292" s="142" t="s">
        <v>90</v>
      </c>
      <c r="D292" s="172"/>
      <c r="E292" s="47">
        <f t="shared" si="9"/>
        <v>0</v>
      </c>
      <c r="F292" s="205" t="s">
        <v>271</v>
      </c>
      <c r="G292" s="206"/>
      <c r="H292" s="206"/>
      <c r="I292" s="207"/>
    </row>
    <row r="293" spans="1:9" ht="15.75" customHeight="1" x14ac:dyDescent="0.35">
      <c r="A293" s="48" t="s">
        <v>93</v>
      </c>
      <c r="B293" s="41">
        <v>1</v>
      </c>
      <c r="C293" s="142" t="s">
        <v>90</v>
      </c>
      <c r="D293" s="172"/>
      <c r="E293" s="47">
        <f t="shared" si="9"/>
        <v>0</v>
      </c>
      <c r="F293" s="205" t="s">
        <v>271</v>
      </c>
      <c r="G293" s="206"/>
      <c r="H293" s="206"/>
      <c r="I293" s="207"/>
    </row>
    <row r="294" spans="1:9" ht="15.75" customHeight="1" thickBot="1" x14ac:dyDescent="0.4">
      <c r="A294" s="48" t="s">
        <v>94</v>
      </c>
      <c r="B294" s="142">
        <v>1</v>
      </c>
      <c r="C294" s="41" t="s">
        <v>90</v>
      </c>
      <c r="D294" s="172"/>
      <c r="E294" s="47">
        <f t="shared" si="9"/>
        <v>0</v>
      </c>
      <c r="F294" s="205" t="s">
        <v>271</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100</v>
      </c>
      <c r="E296" s="47">
        <f t="shared" si="9"/>
        <v>5200</v>
      </c>
      <c r="F296" s="205"/>
      <c r="G296" s="206"/>
      <c r="H296" s="206"/>
      <c r="I296" s="207"/>
    </row>
    <row r="297" spans="1:9" ht="15.75" customHeight="1" x14ac:dyDescent="0.35">
      <c r="A297" s="48" t="s">
        <v>97</v>
      </c>
      <c r="B297" s="41">
        <v>52</v>
      </c>
      <c r="C297" s="41" t="s">
        <v>62</v>
      </c>
      <c r="D297" s="172"/>
      <c r="E297" s="47">
        <f t="shared" si="9"/>
        <v>0</v>
      </c>
      <c r="F297" s="205" t="s">
        <v>277</v>
      </c>
      <c r="G297" s="206"/>
      <c r="H297" s="206"/>
      <c r="I297" s="207"/>
    </row>
    <row r="298" spans="1:9" ht="15.75" customHeight="1" x14ac:dyDescent="0.35">
      <c r="A298" s="48" t="s">
        <v>98</v>
      </c>
      <c r="B298" s="41">
        <v>52</v>
      </c>
      <c r="C298" s="41" t="s">
        <v>62</v>
      </c>
      <c r="D298" s="172">
        <v>150</v>
      </c>
      <c r="E298" s="47">
        <f t="shared" si="9"/>
        <v>7800</v>
      </c>
      <c r="F298" s="205"/>
      <c r="G298" s="206"/>
      <c r="H298" s="206"/>
      <c r="I298" s="207"/>
    </row>
    <row r="299" spans="1:9" ht="15.75" customHeight="1" thickBot="1" x14ac:dyDescent="0.4">
      <c r="A299" s="48" t="s">
        <v>99</v>
      </c>
      <c r="B299" s="41">
        <v>52</v>
      </c>
      <c r="C299" s="41" t="s">
        <v>62</v>
      </c>
      <c r="D299" s="172">
        <v>20</v>
      </c>
      <c r="E299" s="47">
        <f t="shared" si="9"/>
        <v>1040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2350</v>
      </c>
      <c r="E301" s="47">
        <f t="shared" si="9"/>
        <v>122200</v>
      </c>
      <c r="F301" s="205"/>
      <c r="G301" s="206"/>
      <c r="H301" s="206"/>
      <c r="I301" s="207"/>
    </row>
    <row r="302" spans="1:9" ht="15.75" customHeight="1" x14ac:dyDescent="0.35">
      <c r="A302" s="48" t="s">
        <v>102</v>
      </c>
      <c r="B302" s="41">
        <v>1</v>
      </c>
      <c r="C302" s="41" t="s">
        <v>90</v>
      </c>
      <c r="D302" s="172">
        <v>250</v>
      </c>
      <c r="E302" s="47">
        <f t="shared" si="9"/>
        <v>250</v>
      </c>
      <c r="F302" s="205"/>
      <c r="G302" s="206"/>
      <c r="H302" s="206"/>
      <c r="I302" s="207"/>
    </row>
    <row r="303" spans="1:9" ht="15.75" customHeight="1" x14ac:dyDescent="0.35">
      <c r="A303" s="48" t="s">
        <v>103</v>
      </c>
      <c r="B303" s="41">
        <v>1</v>
      </c>
      <c r="C303" s="41" t="s">
        <v>90</v>
      </c>
      <c r="D303" s="172">
        <v>500</v>
      </c>
      <c r="E303" s="47">
        <f t="shared" si="9"/>
        <v>500</v>
      </c>
      <c r="F303" s="205"/>
      <c r="G303" s="206"/>
      <c r="H303" s="206"/>
      <c r="I303" s="207"/>
    </row>
    <row r="304" spans="1:9" ht="15.75" customHeight="1" x14ac:dyDescent="0.35">
      <c r="A304" s="48" t="s">
        <v>104</v>
      </c>
      <c r="B304" s="41">
        <v>1</v>
      </c>
      <c r="C304" s="41" t="s">
        <v>90</v>
      </c>
      <c r="D304" s="172">
        <v>100</v>
      </c>
      <c r="E304" s="47">
        <f t="shared" si="9"/>
        <v>100</v>
      </c>
      <c r="F304" s="205"/>
      <c r="G304" s="206"/>
      <c r="H304" s="206"/>
      <c r="I304" s="207"/>
    </row>
    <row r="305" spans="1:9" ht="15.75" customHeight="1" thickBot="1" x14ac:dyDescent="0.4">
      <c r="A305" s="48" t="s">
        <v>105</v>
      </c>
      <c r="B305" s="41">
        <v>52</v>
      </c>
      <c r="C305" s="41" t="s">
        <v>62</v>
      </c>
      <c r="D305" s="172">
        <v>350</v>
      </c>
      <c r="E305" s="47">
        <f t="shared" si="9"/>
        <v>18200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t="s">
        <v>273</v>
      </c>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t="s">
        <v>273</v>
      </c>
      <c r="G309" s="206"/>
      <c r="H309" s="206"/>
      <c r="I309" s="207"/>
    </row>
    <row r="310" spans="1:9" ht="15.75" customHeight="1" x14ac:dyDescent="0.35">
      <c r="A310" s="51" t="s">
        <v>110</v>
      </c>
      <c r="B310" s="41">
        <v>26</v>
      </c>
      <c r="C310" s="41" t="s">
        <v>62</v>
      </c>
      <c r="D310" s="172"/>
      <c r="E310" s="47">
        <f t="shared" si="9"/>
        <v>0</v>
      </c>
      <c r="F310" s="205" t="s">
        <v>273</v>
      </c>
      <c r="G310" s="206"/>
      <c r="H310" s="206"/>
      <c r="I310" s="207"/>
    </row>
    <row r="311" spans="1:9" ht="15.75" customHeight="1" x14ac:dyDescent="0.35">
      <c r="A311" s="51" t="s">
        <v>111</v>
      </c>
      <c r="B311" s="41">
        <v>26</v>
      </c>
      <c r="C311" s="41" t="s">
        <v>62</v>
      </c>
      <c r="D311" s="172"/>
      <c r="E311" s="47">
        <f t="shared" si="9"/>
        <v>0</v>
      </c>
      <c r="F311" s="205" t="s">
        <v>273</v>
      </c>
      <c r="G311" s="206"/>
      <c r="H311" s="206"/>
      <c r="I311" s="207"/>
    </row>
    <row r="312" spans="1:9" ht="15.75" customHeight="1" x14ac:dyDescent="0.35">
      <c r="A312" s="51" t="s">
        <v>112</v>
      </c>
      <c r="B312" s="41">
        <v>26</v>
      </c>
      <c r="C312" s="41" t="s">
        <v>62</v>
      </c>
      <c r="D312" s="172"/>
      <c r="E312" s="47">
        <f t="shared" si="9"/>
        <v>0</v>
      </c>
      <c r="F312" s="205" t="s">
        <v>273</v>
      </c>
      <c r="G312" s="206"/>
      <c r="H312" s="206"/>
      <c r="I312" s="207"/>
    </row>
    <row r="313" spans="1:9" ht="15.75" customHeight="1" thickBot="1" x14ac:dyDescent="0.4">
      <c r="A313" s="50" t="s">
        <v>113</v>
      </c>
      <c r="B313" s="41">
        <v>26</v>
      </c>
      <c r="C313" s="41" t="s">
        <v>62</v>
      </c>
      <c r="D313" s="172">
        <v>150</v>
      </c>
      <c r="E313" s="47">
        <f t="shared" si="9"/>
        <v>3900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250</v>
      </c>
      <c r="E315" s="47">
        <f t="shared" si="9"/>
        <v>250</v>
      </c>
      <c r="F315" s="205"/>
      <c r="G315" s="206"/>
      <c r="H315" s="206"/>
      <c r="I315" s="207"/>
    </row>
    <row r="316" spans="1:9" ht="15.75" customHeight="1" x14ac:dyDescent="0.35">
      <c r="A316" s="50" t="s">
        <v>116</v>
      </c>
      <c r="B316" s="41">
        <v>1</v>
      </c>
      <c r="C316" s="41" t="s">
        <v>90</v>
      </c>
      <c r="D316" s="172">
        <v>2000</v>
      </c>
      <c r="E316" s="47">
        <f t="shared" si="9"/>
        <v>2000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t="s">
        <v>273</v>
      </c>
      <c r="G319" s="206"/>
      <c r="H319" s="206"/>
      <c r="I319" s="207"/>
    </row>
    <row r="320" spans="1:9" ht="15.75" customHeight="1" x14ac:dyDescent="0.35">
      <c r="A320" s="51" t="s">
        <v>120</v>
      </c>
      <c r="B320" s="41">
        <v>1</v>
      </c>
      <c r="C320" s="41" t="s">
        <v>90</v>
      </c>
      <c r="D320" s="172"/>
      <c r="E320" s="47">
        <f t="shared" si="9"/>
        <v>0</v>
      </c>
      <c r="F320" s="205" t="s">
        <v>273</v>
      </c>
      <c r="G320" s="206"/>
      <c r="H320" s="206"/>
      <c r="I320" s="207"/>
    </row>
    <row r="321" spans="1:9" ht="15.75" customHeight="1" thickBot="1" x14ac:dyDescent="0.4">
      <c r="A321" s="50" t="s">
        <v>121</v>
      </c>
      <c r="B321" s="41">
        <v>1</v>
      </c>
      <c r="C321" s="41" t="s">
        <v>90</v>
      </c>
      <c r="D321" s="172"/>
      <c r="E321" s="47">
        <f t="shared" si="9"/>
        <v>0</v>
      </c>
      <c r="F321" s="205" t="s">
        <v>273</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1500</v>
      </c>
      <c r="E323" s="47">
        <f t="shared" si="9"/>
        <v>1500</v>
      </c>
      <c r="F323" s="205"/>
      <c r="G323" s="206"/>
      <c r="H323" s="206"/>
      <c r="I323" s="207"/>
    </row>
    <row r="324" spans="1:9" ht="15.75" customHeight="1" x14ac:dyDescent="0.35">
      <c r="A324" s="50" t="s">
        <v>124</v>
      </c>
      <c r="B324" s="41">
        <v>1</v>
      </c>
      <c r="C324" s="41" t="s">
        <v>90</v>
      </c>
      <c r="D324" s="172">
        <v>250</v>
      </c>
      <c r="E324" s="47">
        <f t="shared" si="9"/>
        <v>250</v>
      </c>
      <c r="F324" s="205"/>
      <c r="G324" s="206"/>
      <c r="H324" s="206"/>
      <c r="I324" s="207"/>
    </row>
    <row r="325" spans="1:9" ht="15.75" customHeight="1" x14ac:dyDescent="0.35">
      <c r="A325" s="50" t="s">
        <v>125</v>
      </c>
      <c r="B325" s="41">
        <v>1</v>
      </c>
      <c r="C325" s="41" t="s">
        <v>90</v>
      </c>
      <c r="D325" s="172">
        <v>250</v>
      </c>
      <c r="E325" s="47">
        <f t="shared" si="9"/>
        <v>250</v>
      </c>
      <c r="F325" s="205"/>
      <c r="G325" s="206"/>
      <c r="H325" s="206"/>
      <c r="I325" s="207"/>
    </row>
    <row r="326" spans="1:9" ht="15.75" customHeight="1" x14ac:dyDescent="0.35">
      <c r="A326" s="50" t="s">
        <v>126</v>
      </c>
      <c r="B326" s="41">
        <v>1</v>
      </c>
      <c r="C326" s="41" t="s">
        <v>90</v>
      </c>
      <c r="D326" s="172">
        <v>1000</v>
      </c>
      <c r="E326" s="47">
        <f t="shared" si="9"/>
        <v>1000</v>
      </c>
      <c r="F326" s="205"/>
      <c r="G326" s="206"/>
      <c r="H326" s="206"/>
      <c r="I326" s="207"/>
    </row>
    <row r="327" spans="1:9" ht="15.75" customHeight="1" x14ac:dyDescent="0.35">
      <c r="A327" s="50" t="s">
        <v>127</v>
      </c>
      <c r="B327" s="41">
        <v>1</v>
      </c>
      <c r="C327" s="41" t="s">
        <v>90</v>
      </c>
      <c r="D327" s="172">
        <v>2500</v>
      </c>
      <c r="E327" s="47">
        <f t="shared" si="9"/>
        <v>2500</v>
      </c>
      <c r="F327" s="205"/>
      <c r="G327" s="206"/>
      <c r="H327" s="206"/>
      <c r="I327" s="207"/>
    </row>
    <row r="328" spans="1:9" ht="15.75" customHeight="1" x14ac:dyDescent="0.35">
      <c r="A328" s="50" t="s">
        <v>128</v>
      </c>
      <c r="B328" s="41">
        <v>1</v>
      </c>
      <c r="C328" s="41" t="s">
        <v>90</v>
      </c>
      <c r="D328" s="172">
        <v>500</v>
      </c>
      <c r="E328" s="47">
        <f t="shared" si="9"/>
        <v>500</v>
      </c>
      <c r="F328" s="205"/>
      <c r="G328" s="206"/>
      <c r="H328" s="206"/>
      <c r="I328" s="207"/>
    </row>
    <row r="329" spans="1:9" ht="15.75" customHeight="1" x14ac:dyDescent="0.35">
      <c r="A329" s="50" t="s">
        <v>129</v>
      </c>
      <c r="B329" s="41">
        <v>1</v>
      </c>
      <c r="C329" s="41" t="s">
        <v>90</v>
      </c>
      <c r="D329" s="172">
        <v>7500</v>
      </c>
      <c r="E329" s="47">
        <f t="shared" si="9"/>
        <v>7500</v>
      </c>
      <c r="F329" s="205"/>
      <c r="G329" s="206"/>
      <c r="H329" s="206"/>
      <c r="I329" s="207"/>
    </row>
    <row r="330" spans="1:9" ht="15.75" customHeight="1" x14ac:dyDescent="0.35">
      <c r="A330" s="50" t="s">
        <v>130</v>
      </c>
      <c r="B330" s="41">
        <v>15</v>
      </c>
      <c r="C330" s="41" t="s">
        <v>131</v>
      </c>
      <c r="D330" s="172">
        <v>150</v>
      </c>
      <c r="E330" s="47">
        <f t="shared" si="9"/>
        <v>2250</v>
      </c>
      <c r="F330" s="205" t="s">
        <v>132</v>
      </c>
      <c r="G330" s="206"/>
      <c r="H330" s="206"/>
      <c r="I330" s="207"/>
    </row>
    <row r="331" spans="1:9" ht="15.75" customHeight="1" x14ac:dyDescent="0.35">
      <c r="A331" s="50" t="s">
        <v>133</v>
      </c>
      <c r="B331" s="41">
        <v>1</v>
      </c>
      <c r="C331" s="41" t="s">
        <v>90</v>
      </c>
      <c r="D331" s="172">
        <v>15000</v>
      </c>
      <c r="E331" s="47">
        <f t="shared" si="9"/>
        <v>15000</v>
      </c>
      <c r="F331" s="205" t="s">
        <v>134</v>
      </c>
      <c r="G331" s="206"/>
      <c r="H331" s="206"/>
      <c r="I331" s="207"/>
    </row>
    <row r="332" spans="1:9" ht="15.75" customHeight="1" thickBot="1" x14ac:dyDescent="0.4">
      <c r="A332" s="50" t="s">
        <v>135</v>
      </c>
      <c r="B332" s="41">
        <v>1</v>
      </c>
      <c r="C332" s="41" t="s">
        <v>90</v>
      </c>
      <c r="D332" s="172">
        <v>54000</v>
      </c>
      <c r="E332" s="47">
        <f t="shared" si="9"/>
        <v>54000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t="s">
        <v>273</v>
      </c>
      <c r="G334" s="206"/>
      <c r="H334" s="206"/>
      <c r="I334" s="207"/>
    </row>
    <row r="335" spans="1:9" ht="15.75" customHeight="1" x14ac:dyDescent="0.35">
      <c r="A335" s="50" t="s">
        <v>139</v>
      </c>
      <c r="B335" s="41">
        <v>1</v>
      </c>
      <c r="C335" s="41" t="s">
        <v>90</v>
      </c>
      <c r="D335" s="172"/>
      <c r="E335" s="47">
        <f t="shared" si="9"/>
        <v>0</v>
      </c>
      <c r="F335" s="205" t="s">
        <v>273</v>
      </c>
      <c r="G335" s="206"/>
      <c r="H335" s="206"/>
      <c r="I335" s="207"/>
    </row>
    <row r="336" spans="1:9" ht="15.75" customHeight="1" x14ac:dyDescent="0.35">
      <c r="A336" s="48" t="s">
        <v>140</v>
      </c>
      <c r="B336" s="41">
        <v>1</v>
      </c>
      <c r="C336" s="41" t="s">
        <v>73</v>
      </c>
      <c r="D336" s="172"/>
      <c r="E336" s="47">
        <f t="shared" si="9"/>
        <v>0</v>
      </c>
      <c r="F336" s="205" t="s">
        <v>273</v>
      </c>
      <c r="G336" s="206"/>
      <c r="H336" s="206"/>
      <c r="I336" s="207"/>
    </row>
    <row r="337" spans="1:9" ht="15.75" customHeight="1" x14ac:dyDescent="0.35">
      <c r="A337" s="50" t="s">
        <v>141</v>
      </c>
      <c r="B337" s="41">
        <v>1</v>
      </c>
      <c r="C337" s="41" t="s">
        <v>90</v>
      </c>
      <c r="D337" s="172">
        <v>1000</v>
      </c>
      <c r="E337" s="47">
        <f t="shared" ref="E337:E353" si="10">SUM(B337)*D337</f>
        <v>1000</v>
      </c>
      <c r="F337" s="205"/>
      <c r="G337" s="206"/>
      <c r="H337" s="206"/>
      <c r="I337" s="207"/>
    </row>
    <row r="338" spans="1:9" ht="15.75" customHeight="1" thickBot="1" x14ac:dyDescent="0.4">
      <c r="A338" s="50" t="s">
        <v>142</v>
      </c>
      <c r="B338" s="41">
        <v>1</v>
      </c>
      <c r="C338" s="41" t="s">
        <v>90</v>
      </c>
      <c r="D338" s="172">
        <v>1500</v>
      </c>
      <c r="E338" s="47">
        <f t="shared" si="10"/>
        <v>1500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t="s">
        <v>274</v>
      </c>
      <c r="G340" s="206"/>
      <c r="H340" s="206"/>
      <c r="I340" s="207"/>
    </row>
    <row r="341" spans="1:9" ht="15.75" customHeight="1" x14ac:dyDescent="0.35">
      <c r="A341" s="50" t="s">
        <v>145</v>
      </c>
      <c r="B341" s="41">
        <v>1</v>
      </c>
      <c r="C341" s="41" t="s">
        <v>90</v>
      </c>
      <c r="D341" s="172">
        <v>9450</v>
      </c>
      <c r="E341" s="47">
        <f t="shared" si="10"/>
        <v>9450</v>
      </c>
      <c r="F341" s="205"/>
      <c r="G341" s="206"/>
      <c r="H341" s="206"/>
      <c r="I341" s="207"/>
    </row>
    <row r="342" spans="1:9" ht="15.75" customHeight="1" x14ac:dyDescent="0.35">
      <c r="A342" s="50" t="s">
        <v>146</v>
      </c>
      <c r="B342" s="41">
        <v>1</v>
      </c>
      <c r="C342" s="41" t="s">
        <v>90</v>
      </c>
      <c r="D342" s="172"/>
      <c r="E342" s="47">
        <f t="shared" si="10"/>
        <v>0</v>
      </c>
      <c r="F342" s="205" t="s">
        <v>274</v>
      </c>
      <c r="G342" s="206"/>
      <c r="H342" s="206"/>
      <c r="I342" s="207"/>
    </row>
    <row r="343" spans="1:9" ht="15.75" customHeight="1" x14ac:dyDescent="0.35">
      <c r="A343" s="50" t="s">
        <v>147</v>
      </c>
      <c r="B343" s="41">
        <v>8</v>
      </c>
      <c r="C343" s="41" t="s">
        <v>131</v>
      </c>
      <c r="D343" s="172">
        <v>200</v>
      </c>
      <c r="E343" s="47">
        <f t="shared" si="10"/>
        <v>1600</v>
      </c>
      <c r="F343" s="205"/>
      <c r="G343" s="206"/>
      <c r="H343" s="206"/>
      <c r="I343" s="207"/>
    </row>
    <row r="344" spans="1:9" ht="15.75" customHeight="1" x14ac:dyDescent="0.35">
      <c r="A344" s="50" t="s">
        <v>148</v>
      </c>
      <c r="B344" s="41">
        <v>1</v>
      </c>
      <c r="C344" s="41" t="s">
        <v>90</v>
      </c>
      <c r="D344" s="172"/>
      <c r="E344" s="47">
        <f t="shared" si="10"/>
        <v>0</v>
      </c>
      <c r="F344" s="205" t="s">
        <v>273</v>
      </c>
      <c r="G344" s="206"/>
      <c r="H344" s="206"/>
      <c r="I344" s="207"/>
    </row>
    <row r="345" spans="1:9" ht="15.75" customHeight="1" thickBot="1" x14ac:dyDescent="0.4">
      <c r="A345" s="50" t="s">
        <v>149</v>
      </c>
      <c r="B345" s="41">
        <v>27</v>
      </c>
      <c r="C345" s="41" t="s">
        <v>131</v>
      </c>
      <c r="D345" s="172">
        <v>50</v>
      </c>
      <c r="E345" s="47">
        <f t="shared" si="10"/>
        <v>1350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t="s">
        <v>270</v>
      </c>
      <c r="G347" s="206"/>
      <c r="H347" s="206"/>
      <c r="I347" s="207"/>
    </row>
    <row r="348" spans="1:9" ht="15.75" customHeight="1" x14ac:dyDescent="0.35">
      <c r="A348" s="48" t="s">
        <v>152</v>
      </c>
      <c r="B348" s="41">
        <v>1</v>
      </c>
      <c r="C348" s="41" t="s">
        <v>73</v>
      </c>
      <c r="D348" s="172"/>
      <c r="E348" s="47">
        <f t="shared" si="10"/>
        <v>0</v>
      </c>
      <c r="F348" s="205" t="s">
        <v>270</v>
      </c>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t="s">
        <v>274</v>
      </c>
      <c r="G351" s="206"/>
      <c r="H351" s="206"/>
      <c r="I351" s="207"/>
    </row>
    <row r="352" spans="1:9" ht="15.75" customHeight="1" x14ac:dyDescent="0.35">
      <c r="A352" s="48" t="s">
        <v>158</v>
      </c>
      <c r="B352" s="41">
        <v>1</v>
      </c>
      <c r="C352" s="41" t="s">
        <v>90</v>
      </c>
      <c r="D352" s="172"/>
      <c r="E352" s="47">
        <f t="shared" si="10"/>
        <v>0</v>
      </c>
      <c r="F352" s="205" t="s">
        <v>274</v>
      </c>
      <c r="G352" s="206"/>
      <c r="H352" s="206"/>
      <c r="I352" s="207"/>
    </row>
    <row r="353" spans="1:9" ht="15.75" customHeight="1" x14ac:dyDescent="0.35">
      <c r="A353" s="48" t="s">
        <v>159</v>
      </c>
      <c r="B353" s="41">
        <v>1</v>
      </c>
      <c r="C353" s="41" t="s">
        <v>90</v>
      </c>
      <c r="D353" s="172"/>
      <c r="E353" s="47">
        <f t="shared" si="10"/>
        <v>0</v>
      </c>
      <c r="F353" s="205" t="s">
        <v>274</v>
      </c>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471110</v>
      </c>
      <c r="F355" s="199"/>
      <c r="G355" s="200"/>
      <c r="H355" s="200"/>
      <c r="I355" s="201"/>
    </row>
    <row r="356" spans="1:9" ht="16.5" customHeight="1" thickTop="1" thickBot="1" x14ac:dyDescent="0.4">
      <c r="A356" s="52" t="s">
        <v>161</v>
      </c>
      <c r="B356" s="53"/>
      <c r="C356" s="54"/>
      <c r="D356" s="55"/>
      <c r="E356" s="56">
        <f>SUM(E355)/B243</f>
        <v>9059.8076923076915</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0.03</v>
      </c>
      <c r="F359" s="237"/>
      <c r="G359" s="238"/>
      <c r="H359" s="238"/>
      <c r="I359" s="239"/>
    </row>
    <row r="360" spans="1:9" ht="15.75" customHeight="1" thickBot="1" x14ac:dyDescent="0.4">
      <c r="A360" s="61" t="s">
        <v>164</v>
      </c>
      <c r="B360" s="66"/>
      <c r="C360" s="67"/>
      <c r="D360" s="68"/>
      <c r="E360" s="175">
        <v>0.02</v>
      </c>
      <c r="F360" s="248"/>
      <c r="G360" s="249"/>
      <c r="H360" s="249"/>
      <c r="I360" s="250"/>
    </row>
    <row r="361" spans="1:9" ht="16.5" customHeight="1" thickTop="1" thickBot="1" x14ac:dyDescent="0.4">
      <c r="A361" s="52" t="s">
        <v>165</v>
      </c>
      <c r="B361" s="53"/>
      <c r="C361" s="54"/>
      <c r="D361" s="55"/>
      <c r="E361" s="94">
        <f>SUM(E359:E360)</f>
        <v>0.05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164</v>
      </c>
      <c r="E367" s="78">
        <f>SUM(B367)*D367</f>
        <v>11742.4</v>
      </c>
      <c r="F367" s="82">
        <v>3</v>
      </c>
      <c r="G367" s="83">
        <f>SUM(E367*F367)</f>
        <v>35227.199999999997</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1145</v>
      </c>
      <c r="E369" s="78">
        <f>SUM(B369)*D369</f>
        <v>81982</v>
      </c>
      <c r="F369" s="82">
        <v>3</v>
      </c>
      <c r="G369" s="83">
        <f>SUM(E369*F369)</f>
        <v>245946</v>
      </c>
      <c r="H369" s="80"/>
      <c r="I369" s="75"/>
    </row>
    <row r="370" spans="1:9" ht="16.5" customHeight="1" thickBot="1" x14ac:dyDescent="0.4">
      <c r="A370" s="179" t="s">
        <v>173</v>
      </c>
      <c r="B370" s="129">
        <v>1</v>
      </c>
      <c r="C370" s="39" t="s">
        <v>90</v>
      </c>
      <c r="D370" s="176">
        <v>5000</v>
      </c>
      <c r="E370" s="78">
        <f>SUM(B370)*D370</f>
        <v>5000</v>
      </c>
      <c r="F370" s="85">
        <v>3</v>
      </c>
      <c r="G370" s="86">
        <f>SUM(E370*F370)</f>
        <v>15000</v>
      </c>
      <c r="H370" s="80"/>
      <c r="I370" s="75"/>
    </row>
    <row r="371" spans="1:9" ht="16.5" customHeight="1" thickBot="1" x14ac:dyDescent="0.4">
      <c r="A371" s="87" t="s">
        <v>174</v>
      </c>
      <c r="B371" s="40"/>
      <c r="C371" s="40"/>
      <c r="D371" s="40"/>
      <c r="E371" s="40"/>
      <c r="F371" s="88"/>
      <c r="G371" s="89">
        <f>SUM(G367:G370)</f>
        <v>296173.2</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164</v>
      </c>
      <c r="E375" s="78">
        <f>SUM(B375)*D375</f>
        <v>11742.4</v>
      </c>
      <c r="F375" s="82">
        <v>5</v>
      </c>
      <c r="G375" s="83">
        <f>SUM(E375*F375)</f>
        <v>58712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1145</v>
      </c>
      <c r="E377" s="78">
        <f>SUM(B377)*D377</f>
        <v>81982</v>
      </c>
      <c r="F377" s="82">
        <v>5</v>
      </c>
      <c r="G377" s="83">
        <f>SUM(E377*F377)</f>
        <v>409910</v>
      </c>
      <c r="H377" s="80"/>
      <c r="I377" s="75"/>
    </row>
    <row r="378" spans="1:9" ht="16.5" customHeight="1" thickBot="1" x14ac:dyDescent="0.4">
      <c r="A378" s="179" t="s">
        <v>173</v>
      </c>
      <c r="B378" s="129">
        <v>1</v>
      </c>
      <c r="C378" s="39" t="s">
        <v>90</v>
      </c>
      <c r="D378" s="176">
        <v>5000</v>
      </c>
      <c r="E378" s="78">
        <f>SUM(B378)*D378</f>
        <v>5000</v>
      </c>
      <c r="F378" s="85">
        <v>5</v>
      </c>
      <c r="G378" s="86">
        <f>SUM(E378*F378)</f>
        <v>25000</v>
      </c>
      <c r="H378" s="80"/>
      <c r="I378" s="75"/>
    </row>
    <row r="379" spans="1:9" ht="16.5" customHeight="1" thickBot="1" x14ac:dyDescent="0.4">
      <c r="A379" s="87" t="s">
        <v>176</v>
      </c>
      <c r="B379" s="40"/>
      <c r="C379" s="40"/>
      <c r="D379" s="40"/>
      <c r="E379" s="40"/>
      <c r="F379" s="88"/>
      <c r="G379" s="89">
        <f>SUM(G375:G378)</f>
        <v>493622</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164</v>
      </c>
      <c r="E383" s="78">
        <f>SUM(B383)*D383</f>
        <v>13972.800000000001</v>
      </c>
      <c r="F383" s="82">
        <v>10</v>
      </c>
      <c r="G383" s="83">
        <f>SUM(E383*F383)</f>
        <v>139728</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1145</v>
      </c>
      <c r="E385" s="78">
        <f>SUM(B385)*D385</f>
        <v>97554</v>
      </c>
      <c r="F385" s="82">
        <v>10</v>
      </c>
      <c r="G385" s="83">
        <f>SUM(E385*F385)</f>
        <v>975540</v>
      </c>
      <c r="H385" s="80"/>
      <c r="I385" s="75"/>
    </row>
    <row r="386" spans="1:9" ht="16.5" customHeight="1" thickBot="1" x14ac:dyDescent="0.4">
      <c r="A386" s="179" t="s">
        <v>173</v>
      </c>
      <c r="B386" s="129">
        <v>1</v>
      </c>
      <c r="C386" s="39" t="s">
        <v>90</v>
      </c>
      <c r="D386" s="176">
        <v>5000</v>
      </c>
      <c r="E386" s="78">
        <f>SUM(B386)*D386</f>
        <v>5000</v>
      </c>
      <c r="F386" s="85">
        <v>10</v>
      </c>
      <c r="G386" s="86">
        <f>SUM(E386*F386)</f>
        <v>50000</v>
      </c>
      <c r="H386" s="80"/>
      <c r="I386" s="75"/>
    </row>
    <row r="387" spans="1:9" ht="16.5" customHeight="1" thickBot="1" x14ac:dyDescent="0.4">
      <c r="A387" s="87" t="s">
        <v>178</v>
      </c>
      <c r="B387" s="40"/>
      <c r="C387" s="40"/>
      <c r="D387" s="40"/>
      <c r="E387" s="40"/>
      <c r="F387" s="88"/>
      <c r="G387" s="89">
        <f>SUM(G383:G386)</f>
        <v>1165268</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164</v>
      </c>
      <c r="E391" s="78">
        <f>SUM(B391)*D391</f>
        <v>14120.4</v>
      </c>
      <c r="F391" s="82">
        <v>3</v>
      </c>
      <c r="G391" s="83">
        <f>SUM(E391*F391)</f>
        <v>42361.2</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1145</v>
      </c>
      <c r="E393" s="78">
        <f>SUM(B393)*D393</f>
        <v>98584.5</v>
      </c>
      <c r="F393" s="82">
        <v>3</v>
      </c>
      <c r="G393" s="83">
        <f>SUM(E393*F393)</f>
        <v>295753.5</v>
      </c>
      <c r="H393" s="80"/>
      <c r="I393" s="80"/>
    </row>
    <row r="394" spans="1:9" ht="16.5" customHeight="1" thickBot="1" x14ac:dyDescent="0.4">
      <c r="A394" s="179" t="s">
        <v>173</v>
      </c>
      <c r="B394" s="129">
        <v>1</v>
      </c>
      <c r="C394" s="39" t="s">
        <v>90</v>
      </c>
      <c r="D394" s="176">
        <v>5000</v>
      </c>
      <c r="E394" s="78">
        <f>SUM(B394)*D394</f>
        <v>5000</v>
      </c>
      <c r="F394" s="85">
        <v>3</v>
      </c>
      <c r="G394" s="86">
        <f>SUM(E394*F394)</f>
        <v>15000</v>
      </c>
      <c r="H394" s="80"/>
      <c r="I394" s="80"/>
    </row>
    <row r="395" spans="1:9" ht="16.5" customHeight="1" thickBot="1" x14ac:dyDescent="0.4">
      <c r="A395" s="87" t="s">
        <v>178</v>
      </c>
      <c r="B395" s="40"/>
      <c r="C395" s="40"/>
      <c r="D395" s="40"/>
      <c r="E395" s="40"/>
      <c r="F395" s="88"/>
      <c r="G395" s="89">
        <f>SUM(G391:G394)</f>
        <v>353114.7</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164</v>
      </c>
      <c r="E399" s="78">
        <f>SUM(B399)*D399</f>
        <v>15448.800000000001</v>
      </c>
      <c r="F399" s="82">
        <v>6</v>
      </c>
      <c r="G399" s="83">
        <f>SUM(E399*F399)</f>
        <v>92692.800000000003</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1145</v>
      </c>
      <c r="E401" s="78">
        <f>SUM(B401)*D401</f>
        <v>107859</v>
      </c>
      <c r="F401" s="82">
        <v>6</v>
      </c>
      <c r="G401" s="83">
        <f>SUM(E401*F401)</f>
        <v>647154</v>
      </c>
      <c r="H401" s="80"/>
      <c r="I401" s="75"/>
    </row>
    <row r="402" spans="1:9" ht="16.5" customHeight="1" thickBot="1" x14ac:dyDescent="0.4">
      <c r="A402" s="179" t="s">
        <v>173</v>
      </c>
      <c r="B402" s="129">
        <v>1</v>
      </c>
      <c r="C402" s="39" t="s">
        <v>90</v>
      </c>
      <c r="D402" s="176">
        <v>5000</v>
      </c>
      <c r="E402" s="78">
        <f>SUM(B402)*D402</f>
        <v>5000</v>
      </c>
      <c r="F402" s="85">
        <v>6</v>
      </c>
      <c r="G402" s="86">
        <f>SUM(E402*F402)</f>
        <v>30000</v>
      </c>
      <c r="H402" s="80"/>
      <c r="I402" s="75"/>
    </row>
    <row r="403" spans="1:9" ht="16.5" customHeight="1" thickBot="1" x14ac:dyDescent="0.4">
      <c r="A403" s="87" t="s">
        <v>181</v>
      </c>
      <c r="B403" s="40"/>
      <c r="C403" s="40"/>
      <c r="D403" s="40"/>
      <c r="E403" s="40"/>
      <c r="F403" s="88"/>
      <c r="G403" s="89">
        <f>SUM(G399:G402)</f>
        <v>769846.8</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12.5</v>
      </c>
      <c r="E407" s="78">
        <f>SUM(B407)*D407</f>
        <v>99275</v>
      </c>
      <c r="F407" s="78"/>
      <c r="G407" s="111"/>
      <c r="H407" s="65"/>
      <c r="I407" s="110"/>
    </row>
    <row r="408" spans="1:9" ht="16" thickBot="1" x14ac:dyDescent="0.4">
      <c r="A408" s="117" t="s">
        <v>186</v>
      </c>
      <c r="B408" s="39">
        <v>7942</v>
      </c>
      <c r="C408" s="39" t="s">
        <v>185</v>
      </c>
      <c r="D408" s="176">
        <v>1</v>
      </c>
      <c r="E408" s="78">
        <f t="shared" ref="E408" si="11">SUM(B408)*D408</f>
        <v>7942</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167.5</v>
      </c>
      <c r="E410" s="78">
        <f t="shared" ref="E410:E414" si="12">SUM(B410)*D410</f>
        <v>136345</v>
      </c>
      <c r="F410" s="78"/>
      <c r="G410" s="111"/>
      <c r="H410" s="65"/>
      <c r="I410" s="110"/>
    </row>
    <row r="411" spans="1:9" x14ac:dyDescent="0.35">
      <c r="A411" s="96" t="s">
        <v>189</v>
      </c>
      <c r="B411" s="39">
        <v>592</v>
      </c>
      <c r="C411" s="39" t="s">
        <v>185</v>
      </c>
      <c r="D411" s="176">
        <v>145.80000000000001</v>
      </c>
      <c r="E411" s="78">
        <f t="shared" si="12"/>
        <v>86313.600000000006</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135</v>
      </c>
      <c r="E413" s="78">
        <f t="shared" si="12"/>
        <v>121500</v>
      </c>
      <c r="F413" s="78"/>
      <c r="G413" s="111"/>
      <c r="H413" s="65"/>
      <c r="I413" s="110"/>
    </row>
    <row r="414" spans="1:9" ht="16" thickBot="1" x14ac:dyDescent="0.4">
      <c r="A414" s="117" t="s">
        <v>193</v>
      </c>
      <c r="B414" s="39">
        <v>1225</v>
      </c>
      <c r="C414" s="39" t="s">
        <v>185</v>
      </c>
      <c r="D414" s="176">
        <v>105</v>
      </c>
      <c r="E414" s="78">
        <f t="shared" si="12"/>
        <v>128625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25.8</v>
      </c>
      <c r="E416" s="78">
        <f t="shared" ref="E416:E417" si="13">SUM(B416)*D416</f>
        <v>68086.2</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195</v>
      </c>
      <c r="E419" s="78">
        <f t="shared" ref="E419:E421" si="15">SUM(B419)*D419</f>
        <v>5655</v>
      </c>
      <c r="F419" s="78"/>
      <c r="G419" s="111"/>
      <c r="H419" s="65"/>
      <c r="I419" s="110"/>
    </row>
    <row r="420" spans="1:9" x14ac:dyDescent="0.35">
      <c r="A420" s="96" t="s">
        <v>200</v>
      </c>
      <c r="B420" s="39">
        <v>507</v>
      </c>
      <c r="C420" s="39" t="s">
        <v>201</v>
      </c>
      <c r="D420" s="176">
        <v>75</v>
      </c>
      <c r="E420" s="78">
        <f t="shared" si="15"/>
        <v>38025</v>
      </c>
      <c r="F420" s="78"/>
      <c r="G420" s="111"/>
      <c r="H420" s="65"/>
      <c r="I420" s="110"/>
    </row>
    <row r="421" spans="1:9" ht="16" thickBot="1" x14ac:dyDescent="0.4">
      <c r="A421" s="117" t="s">
        <v>202</v>
      </c>
      <c r="B421" s="39">
        <v>401</v>
      </c>
      <c r="C421" s="39" t="s">
        <v>201</v>
      </c>
      <c r="D421" s="176">
        <v>95</v>
      </c>
      <c r="E421" s="78">
        <f t="shared" si="15"/>
        <v>38095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1500</v>
      </c>
      <c r="E424" s="78">
        <f t="shared" si="16"/>
        <v>40500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992861.79999999993</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471110</v>
      </c>
      <c r="H437" s="27"/>
      <c r="I437" s="130"/>
    </row>
    <row r="438" spans="1:9" x14ac:dyDescent="0.35">
      <c r="A438" s="103" t="s">
        <v>218</v>
      </c>
      <c r="B438" s="92"/>
      <c r="C438" s="93"/>
      <c r="D438" s="93"/>
      <c r="E438" s="93"/>
      <c r="F438" s="126"/>
      <c r="G438" s="97">
        <f>SUM(G367,G375,G383,G391,G399)</f>
        <v>368721.2</v>
      </c>
      <c r="H438" s="27"/>
      <c r="I438" s="130"/>
    </row>
    <row r="439" spans="1:9" x14ac:dyDescent="0.35">
      <c r="A439" s="103" t="s">
        <v>219</v>
      </c>
      <c r="B439" s="92"/>
      <c r="C439" s="93"/>
      <c r="D439" s="93"/>
      <c r="E439" s="93"/>
      <c r="F439" s="126"/>
      <c r="G439" s="97">
        <f>SUM(G369,G377,G385,G393,G401)</f>
        <v>2574303.5</v>
      </c>
      <c r="H439" s="27"/>
      <c r="I439" s="130"/>
    </row>
    <row r="440" spans="1:9" x14ac:dyDescent="0.35">
      <c r="A440" s="103" t="s">
        <v>220</v>
      </c>
      <c r="B440" s="92"/>
      <c r="C440" s="93"/>
      <c r="D440" s="93"/>
      <c r="E440" s="93"/>
      <c r="F440" s="126"/>
      <c r="G440" s="97">
        <f>SUM(G370,G378,G386,G394,G402)</f>
        <v>135000</v>
      </c>
      <c r="H440" s="27"/>
      <c r="I440" s="130"/>
    </row>
    <row r="441" spans="1:9" x14ac:dyDescent="0.35">
      <c r="A441" s="103" t="s">
        <v>221</v>
      </c>
      <c r="B441" s="92"/>
      <c r="C441" s="93"/>
      <c r="D441" s="93"/>
      <c r="E441" s="93"/>
      <c r="F441" s="126"/>
      <c r="G441" s="97">
        <f>SUM(G433)</f>
        <v>992861.79999999993</v>
      </c>
      <c r="H441" s="27"/>
      <c r="I441" s="130"/>
    </row>
    <row r="442" spans="1:9" x14ac:dyDescent="0.35">
      <c r="A442" s="103" t="s">
        <v>222</v>
      </c>
      <c r="B442" s="92"/>
      <c r="C442" s="93"/>
      <c r="D442" s="93"/>
      <c r="E442" s="93"/>
      <c r="F442" s="126"/>
      <c r="G442" s="97">
        <f>SUM(G437:G441)*3%</f>
        <v>136259.89499999999</v>
      </c>
      <c r="H442" s="27"/>
      <c r="I442" s="130"/>
    </row>
    <row r="443" spans="1:9" x14ac:dyDescent="0.35">
      <c r="A443" s="103" t="s">
        <v>238</v>
      </c>
      <c r="B443" s="92"/>
      <c r="C443" s="93"/>
      <c r="D443" s="93"/>
      <c r="E443" s="93"/>
      <c r="F443" s="126"/>
      <c r="G443" s="97">
        <f>SUM(G437:G442)*E361</f>
        <v>233912.81975</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4912169.2147499993</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4879764.3383999998</v>
      </c>
    </row>
    <row r="449" spans="1:7" ht="24" customHeight="1" thickBot="1" x14ac:dyDescent="0.4">
      <c r="A449" s="188" t="s">
        <v>239</v>
      </c>
      <c r="B449" s="189"/>
      <c r="C449" s="189"/>
      <c r="D449" s="189"/>
      <c r="E449" s="189"/>
      <c r="F449" s="190"/>
      <c r="G449" s="157">
        <f>SUM(G445)</f>
        <v>4912169.2147499993</v>
      </c>
    </row>
    <row r="450" spans="1:7" ht="31" customHeight="1" thickBot="1" x14ac:dyDescent="0.4">
      <c r="A450" s="188" t="s">
        <v>241</v>
      </c>
      <c r="B450" s="189"/>
      <c r="C450" s="189"/>
      <c r="D450" s="189"/>
      <c r="E450" s="189"/>
      <c r="F450" s="190"/>
      <c r="G450" s="157">
        <f>SUM(G448:G449)</f>
        <v>9791933.5531499982</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62"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23046875" style="22"/>
    <col min="5" max="5" width="10.84375" customWidth="1"/>
    <col min="6" max="6" width="14.69140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60"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23046875" style="22"/>
    <col min="5" max="5" width="10.84375" customWidth="1"/>
    <col min="6" max="6" width="14.69140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69140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467" zoomScaleNormal="100" zoomScaleSheetLayoutView="100" workbookViewId="0">
      <selection activeCell="D429" sqref="D429"/>
    </sheetView>
  </sheetViews>
  <sheetFormatPr defaultRowHeight="15.5" x14ac:dyDescent="0.35"/>
  <cols>
    <col min="1" max="1" width="49.4609375" customWidth="1"/>
    <col min="2" max="2" width="17.07421875" customWidth="1"/>
    <col min="3" max="3" width="8.84375" style="22"/>
    <col min="5" max="5" width="10.84375" customWidth="1"/>
    <col min="6" max="6" width="14.69140625" style="13" customWidth="1"/>
    <col min="7" max="7" width="15.2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300</v>
      </c>
      <c r="E41" s="47">
        <f>SUM(B41)*D41</f>
        <v>31200</v>
      </c>
      <c r="F41" s="205"/>
      <c r="G41" s="206"/>
      <c r="H41" s="206"/>
      <c r="I41" s="207"/>
    </row>
    <row r="42" spans="1:9" ht="15.75" customHeight="1" x14ac:dyDescent="0.35">
      <c r="A42" s="48" t="s">
        <v>63</v>
      </c>
      <c r="B42" s="41">
        <v>104</v>
      </c>
      <c r="C42" s="41" t="s">
        <v>62</v>
      </c>
      <c r="D42" s="172">
        <v>600</v>
      </c>
      <c r="E42" s="47">
        <f t="shared" ref="E42:E105" si="0">SUM(B42)*D42</f>
        <v>62400</v>
      </c>
      <c r="F42" s="205"/>
      <c r="G42" s="206"/>
      <c r="H42" s="206"/>
      <c r="I42" s="207"/>
    </row>
    <row r="43" spans="1:9" ht="15.75" customHeight="1" x14ac:dyDescent="0.35">
      <c r="A43" s="48" t="s">
        <v>64</v>
      </c>
      <c r="B43" s="41">
        <v>104</v>
      </c>
      <c r="C43" s="41" t="s">
        <v>62</v>
      </c>
      <c r="D43" s="172">
        <v>50</v>
      </c>
      <c r="E43" s="47">
        <f t="shared" si="0"/>
        <v>5200</v>
      </c>
      <c r="F43" s="205"/>
      <c r="G43" s="206"/>
      <c r="H43" s="206"/>
      <c r="I43" s="207"/>
    </row>
    <row r="44" spans="1:9" ht="15.75" customHeight="1" x14ac:dyDescent="0.35">
      <c r="A44" s="48" t="s">
        <v>65</v>
      </c>
      <c r="B44" s="41">
        <v>104</v>
      </c>
      <c r="C44" s="41" t="s">
        <v>62</v>
      </c>
      <c r="D44" s="172">
        <v>1250</v>
      </c>
      <c r="E44" s="47">
        <f t="shared" si="0"/>
        <v>130000</v>
      </c>
      <c r="F44" s="205"/>
      <c r="G44" s="206"/>
      <c r="H44" s="206"/>
      <c r="I44" s="207"/>
    </row>
    <row r="45" spans="1:9" ht="15.75" customHeight="1" x14ac:dyDescent="0.35">
      <c r="A45" s="48" t="s">
        <v>66</v>
      </c>
      <c r="B45" s="41">
        <v>104</v>
      </c>
      <c r="C45" s="41" t="s">
        <v>62</v>
      </c>
      <c r="D45" s="172">
        <v>500</v>
      </c>
      <c r="E45" s="47">
        <f t="shared" si="0"/>
        <v>52000</v>
      </c>
      <c r="F45" s="205"/>
      <c r="G45" s="206"/>
      <c r="H45" s="206"/>
      <c r="I45" s="207"/>
    </row>
    <row r="46" spans="1:9" ht="15.75" customHeight="1" x14ac:dyDescent="0.35">
      <c r="A46" s="48" t="s">
        <v>67</v>
      </c>
      <c r="B46" s="41">
        <v>104</v>
      </c>
      <c r="C46" s="41" t="s">
        <v>62</v>
      </c>
      <c r="D46" s="172">
        <v>750</v>
      </c>
      <c r="E46" s="47">
        <f t="shared" si="0"/>
        <v>78000</v>
      </c>
      <c r="F46" s="205"/>
      <c r="G46" s="206"/>
      <c r="H46" s="206"/>
      <c r="I46" s="207"/>
    </row>
    <row r="47" spans="1:9" ht="15.75" customHeight="1" x14ac:dyDescent="0.35">
      <c r="A47" s="48" t="s">
        <v>68</v>
      </c>
      <c r="B47" s="41">
        <v>104</v>
      </c>
      <c r="C47" s="41" t="s">
        <v>62</v>
      </c>
      <c r="D47" s="172">
        <v>600</v>
      </c>
      <c r="E47" s="47">
        <f t="shared" si="0"/>
        <v>62400</v>
      </c>
      <c r="F47" s="205"/>
      <c r="G47" s="206"/>
      <c r="H47" s="206"/>
      <c r="I47" s="207"/>
    </row>
    <row r="48" spans="1:9" ht="15.75" customHeight="1" x14ac:dyDescent="0.35">
      <c r="A48" s="48" t="s">
        <v>69</v>
      </c>
      <c r="B48" s="41">
        <v>104</v>
      </c>
      <c r="C48" s="41" t="s">
        <v>62</v>
      </c>
      <c r="D48" s="172">
        <v>100</v>
      </c>
      <c r="E48" s="47">
        <f t="shared" si="0"/>
        <v>10400</v>
      </c>
      <c r="F48" s="205"/>
      <c r="G48" s="206"/>
      <c r="H48" s="206"/>
      <c r="I48" s="207"/>
    </row>
    <row r="49" spans="1:9" ht="15.75" customHeight="1" thickBot="1" x14ac:dyDescent="0.4">
      <c r="A49" s="48" t="s">
        <v>70</v>
      </c>
      <c r="B49" s="41">
        <v>104</v>
      </c>
      <c r="C49" s="41" t="s">
        <v>62</v>
      </c>
      <c r="D49" s="172">
        <v>50</v>
      </c>
      <c r="E49" s="47">
        <f t="shared" si="0"/>
        <v>5200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2400</v>
      </c>
      <c r="E51" s="47">
        <f t="shared" si="0"/>
        <v>2400</v>
      </c>
      <c r="F51" s="205"/>
      <c r="G51" s="206"/>
      <c r="H51" s="206"/>
      <c r="I51" s="207"/>
    </row>
    <row r="52" spans="1:9" ht="15.75" customHeight="1" x14ac:dyDescent="0.35">
      <c r="A52" s="48" t="s">
        <v>74</v>
      </c>
      <c r="B52" s="41">
        <v>104</v>
      </c>
      <c r="C52" s="41" t="s">
        <v>62</v>
      </c>
      <c r="D52" s="172">
        <v>55</v>
      </c>
      <c r="E52" s="47">
        <f t="shared" si="0"/>
        <v>5720</v>
      </c>
      <c r="F52" s="205"/>
      <c r="G52" s="206"/>
      <c r="H52" s="206"/>
      <c r="I52" s="207"/>
    </row>
    <row r="53" spans="1:9" ht="15.75" customHeight="1" x14ac:dyDescent="0.35">
      <c r="A53" s="48" t="s">
        <v>75</v>
      </c>
      <c r="B53" s="41">
        <v>104</v>
      </c>
      <c r="C53" s="41" t="s">
        <v>62</v>
      </c>
      <c r="D53" s="172">
        <v>55</v>
      </c>
      <c r="E53" s="47">
        <f t="shared" si="0"/>
        <v>5720</v>
      </c>
      <c r="F53" s="205"/>
      <c r="G53" s="206"/>
      <c r="H53" s="206"/>
      <c r="I53" s="207"/>
    </row>
    <row r="54" spans="1:9" ht="15.75" customHeight="1" x14ac:dyDescent="0.35">
      <c r="A54" s="48" t="s">
        <v>76</v>
      </c>
      <c r="B54" s="41">
        <v>104</v>
      </c>
      <c r="C54" s="41" t="s">
        <v>62</v>
      </c>
      <c r="D54" s="172">
        <v>55</v>
      </c>
      <c r="E54" s="47">
        <f t="shared" si="0"/>
        <v>5720</v>
      </c>
      <c r="F54" s="205"/>
      <c r="G54" s="206"/>
      <c r="H54" s="206"/>
      <c r="I54" s="207"/>
    </row>
    <row r="55" spans="1:9" ht="15.75" customHeight="1" x14ac:dyDescent="0.35">
      <c r="A55" s="48" t="s">
        <v>77</v>
      </c>
      <c r="B55" s="41">
        <v>104</v>
      </c>
      <c r="C55" s="41" t="s">
        <v>62</v>
      </c>
      <c r="D55" s="172">
        <v>55</v>
      </c>
      <c r="E55" s="47">
        <f t="shared" si="0"/>
        <v>5720</v>
      </c>
      <c r="F55" s="205"/>
      <c r="G55" s="206"/>
      <c r="H55" s="206"/>
      <c r="I55" s="207"/>
    </row>
    <row r="56" spans="1:9" ht="15.75" customHeight="1" x14ac:dyDescent="0.35">
      <c r="A56" s="48" t="s">
        <v>78</v>
      </c>
      <c r="B56" s="41">
        <v>104</v>
      </c>
      <c r="C56" s="41" t="s">
        <v>62</v>
      </c>
      <c r="D56" s="172">
        <v>55</v>
      </c>
      <c r="E56" s="47">
        <f t="shared" si="0"/>
        <v>5720</v>
      </c>
      <c r="F56" s="205"/>
      <c r="G56" s="206"/>
      <c r="H56" s="206"/>
      <c r="I56" s="207"/>
    </row>
    <row r="57" spans="1:9" ht="15.75" customHeight="1" x14ac:dyDescent="0.35">
      <c r="A57" s="48" t="s">
        <v>79</v>
      </c>
      <c r="B57" s="41">
        <v>104</v>
      </c>
      <c r="C57" s="41" t="s">
        <v>62</v>
      </c>
      <c r="D57" s="172">
        <v>30</v>
      </c>
      <c r="E57" s="47">
        <f t="shared" si="0"/>
        <v>3120</v>
      </c>
      <c r="F57" s="205"/>
      <c r="G57" s="206"/>
      <c r="H57" s="206"/>
      <c r="I57" s="207"/>
    </row>
    <row r="58" spans="1:9" ht="15.75" customHeight="1" x14ac:dyDescent="0.35">
      <c r="A58" s="48" t="s">
        <v>80</v>
      </c>
      <c r="B58" s="41">
        <v>104</v>
      </c>
      <c r="C58" s="41" t="s">
        <v>62</v>
      </c>
      <c r="D58" s="172">
        <v>50</v>
      </c>
      <c r="E58" s="47">
        <f t="shared" si="0"/>
        <v>5200</v>
      </c>
      <c r="F58" s="205"/>
      <c r="G58" s="206"/>
      <c r="H58" s="206"/>
      <c r="I58" s="207"/>
    </row>
    <row r="59" spans="1:9" ht="15.75" customHeight="1" x14ac:dyDescent="0.35">
      <c r="A59" s="48" t="s">
        <v>81</v>
      </c>
      <c r="B59" s="41">
        <v>104</v>
      </c>
      <c r="C59" s="41" t="s">
        <v>62</v>
      </c>
      <c r="D59" s="172">
        <v>50</v>
      </c>
      <c r="E59" s="47">
        <f t="shared" si="0"/>
        <v>5200</v>
      </c>
      <c r="F59" s="205"/>
      <c r="G59" s="206"/>
      <c r="H59" s="206"/>
      <c r="I59" s="207"/>
    </row>
    <row r="60" spans="1:9" ht="15.75" customHeight="1" x14ac:dyDescent="0.35">
      <c r="A60" s="50" t="s">
        <v>82</v>
      </c>
      <c r="B60" s="41">
        <v>104</v>
      </c>
      <c r="C60" s="41" t="s">
        <v>62</v>
      </c>
      <c r="D60" s="172">
        <v>150</v>
      </c>
      <c r="E60" s="47">
        <f t="shared" si="0"/>
        <v>15600</v>
      </c>
      <c r="F60" s="205"/>
      <c r="G60" s="206"/>
      <c r="H60" s="206"/>
      <c r="I60" s="207"/>
    </row>
    <row r="61" spans="1:9" ht="15.75" customHeight="1" x14ac:dyDescent="0.35">
      <c r="A61" s="48" t="s">
        <v>83</v>
      </c>
      <c r="B61" s="142">
        <v>1</v>
      </c>
      <c r="C61" s="41" t="s">
        <v>73</v>
      </c>
      <c r="D61" s="172">
        <v>1000</v>
      </c>
      <c r="E61" s="47">
        <f t="shared" si="0"/>
        <v>1000</v>
      </c>
      <c r="F61" s="205"/>
      <c r="G61" s="206"/>
      <c r="H61" s="206"/>
      <c r="I61" s="207"/>
    </row>
    <row r="62" spans="1:9" ht="15.75" customHeight="1" x14ac:dyDescent="0.35">
      <c r="A62" s="48" t="s">
        <v>84</v>
      </c>
      <c r="B62" s="142">
        <v>1</v>
      </c>
      <c r="C62" s="41" t="s">
        <v>73</v>
      </c>
      <c r="D62" s="172">
        <v>1000</v>
      </c>
      <c r="E62" s="47">
        <f t="shared" si="0"/>
        <v>1000</v>
      </c>
      <c r="F62" s="205"/>
      <c r="G62" s="206"/>
      <c r="H62" s="206"/>
      <c r="I62" s="207"/>
    </row>
    <row r="63" spans="1:9" ht="15.75" customHeight="1" thickBot="1" x14ac:dyDescent="0.4">
      <c r="A63" s="143" t="s">
        <v>85</v>
      </c>
      <c r="B63" s="142">
        <v>1</v>
      </c>
      <c r="C63" s="41" t="s">
        <v>73</v>
      </c>
      <c r="D63" s="172">
        <v>1500</v>
      </c>
      <c r="E63" s="47">
        <f t="shared" si="0"/>
        <v>1500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80</v>
      </c>
      <c r="E65" s="160">
        <f t="shared" si="0"/>
        <v>8320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0"/>
        <v>0</v>
      </c>
      <c r="F67" s="205"/>
      <c r="G67" s="206"/>
      <c r="H67" s="206"/>
      <c r="I67" s="207"/>
    </row>
    <row r="68" spans="1:9" ht="15.75" customHeight="1" x14ac:dyDescent="0.35">
      <c r="A68" s="48" t="s">
        <v>91</v>
      </c>
      <c r="B68" s="142">
        <v>1</v>
      </c>
      <c r="C68" s="142" t="s">
        <v>90</v>
      </c>
      <c r="D68" s="172"/>
      <c r="E68" s="47">
        <f t="shared" si="0"/>
        <v>0</v>
      </c>
      <c r="F68" s="205"/>
      <c r="G68" s="206"/>
      <c r="H68" s="206"/>
      <c r="I68" s="207"/>
    </row>
    <row r="69" spans="1:9" ht="15.75" customHeight="1" x14ac:dyDescent="0.35">
      <c r="A69" s="48" t="s">
        <v>92</v>
      </c>
      <c r="B69" s="41">
        <v>1</v>
      </c>
      <c r="C69" s="142" t="s">
        <v>90</v>
      </c>
      <c r="D69" s="172"/>
      <c r="E69" s="47">
        <f t="shared" si="0"/>
        <v>0</v>
      </c>
      <c r="F69" s="205"/>
      <c r="G69" s="206"/>
      <c r="H69" s="206"/>
      <c r="I69" s="207"/>
    </row>
    <row r="70" spans="1:9" ht="15.75" customHeight="1" x14ac:dyDescent="0.35">
      <c r="A70" s="48" t="s">
        <v>93</v>
      </c>
      <c r="B70" s="41">
        <v>1</v>
      </c>
      <c r="C70" s="142" t="s">
        <v>90</v>
      </c>
      <c r="D70" s="172"/>
      <c r="E70" s="47">
        <f t="shared" si="0"/>
        <v>0</v>
      </c>
      <c r="F70" s="205"/>
      <c r="G70" s="206"/>
      <c r="H70" s="206"/>
      <c r="I70" s="207"/>
    </row>
    <row r="71" spans="1:9" ht="15.75" customHeight="1" thickBot="1" x14ac:dyDescent="0.4">
      <c r="A71" s="48" t="s">
        <v>94</v>
      </c>
      <c r="B71" s="142">
        <v>1</v>
      </c>
      <c r="C71" s="41" t="s">
        <v>90</v>
      </c>
      <c r="D71" s="172"/>
      <c r="E71" s="47">
        <f t="shared" si="0"/>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100</v>
      </c>
      <c r="E73" s="47">
        <f t="shared" si="0"/>
        <v>10400</v>
      </c>
      <c r="F73" s="205"/>
      <c r="G73" s="206"/>
      <c r="H73" s="206"/>
      <c r="I73" s="207"/>
    </row>
    <row r="74" spans="1:9" ht="15.75" customHeight="1" x14ac:dyDescent="0.35">
      <c r="A74" s="48" t="s">
        <v>97</v>
      </c>
      <c r="B74" s="41">
        <v>104</v>
      </c>
      <c r="C74" s="41" t="s">
        <v>62</v>
      </c>
      <c r="D74" s="172"/>
      <c r="E74" s="47">
        <f t="shared" si="0"/>
        <v>0</v>
      </c>
      <c r="F74" s="205"/>
      <c r="G74" s="206"/>
      <c r="H74" s="206"/>
      <c r="I74" s="207"/>
    </row>
    <row r="75" spans="1:9" ht="15.75" customHeight="1" x14ac:dyDescent="0.35">
      <c r="A75" s="48" t="s">
        <v>98</v>
      </c>
      <c r="B75" s="41">
        <v>104</v>
      </c>
      <c r="C75" s="41" t="s">
        <v>62</v>
      </c>
      <c r="D75" s="172">
        <v>150</v>
      </c>
      <c r="E75" s="47">
        <f t="shared" si="0"/>
        <v>15600</v>
      </c>
      <c r="F75" s="205"/>
      <c r="G75" s="206"/>
      <c r="H75" s="206"/>
      <c r="I75" s="207"/>
    </row>
    <row r="76" spans="1:9" ht="15.75" customHeight="1" thickBot="1" x14ac:dyDescent="0.4">
      <c r="A76" s="48" t="s">
        <v>99</v>
      </c>
      <c r="B76" s="41">
        <v>104</v>
      </c>
      <c r="C76" s="41" t="s">
        <v>62</v>
      </c>
      <c r="D76" s="172">
        <v>20</v>
      </c>
      <c r="E76" s="47">
        <f t="shared" si="0"/>
        <v>2080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2350</v>
      </c>
      <c r="E78" s="47">
        <f t="shared" si="0"/>
        <v>244400</v>
      </c>
      <c r="F78" s="205"/>
      <c r="G78" s="206"/>
      <c r="H78" s="206"/>
      <c r="I78" s="207"/>
    </row>
    <row r="79" spans="1:9" ht="15.75" customHeight="1" x14ac:dyDescent="0.35">
      <c r="A79" s="48" t="s">
        <v>102</v>
      </c>
      <c r="B79" s="142">
        <v>1</v>
      </c>
      <c r="C79" s="41" t="s">
        <v>90</v>
      </c>
      <c r="D79" s="172">
        <v>250</v>
      </c>
      <c r="E79" s="47">
        <f t="shared" si="0"/>
        <v>250</v>
      </c>
      <c r="F79" s="205"/>
      <c r="G79" s="206"/>
      <c r="H79" s="206"/>
      <c r="I79" s="207"/>
    </row>
    <row r="80" spans="1:9" ht="15.75" customHeight="1" x14ac:dyDescent="0.35">
      <c r="A80" s="48" t="s">
        <v>103</v>
      </c>
      <c r="B80" s="142">
        <v>1</v>
      </c>
      <c r="C80" s="41" t="s">
        <v>90</v>
      </c>
      <c r="D80" s="172">
        <v>500</v>
      </c>
      <c r="E80" s="47">
        <f t="shared" si="0"/>
        <v>500</v>
      </c>
      <c r="F80" s="205"/>
      <c r="G80" s="206"/>
      <c r="H80" s="206"/>
      <c r="I80" s="207"/>
    </row>
    <row r="81" spans="1:9" ht="15.75" customHeight="1" x14ac:dyDescent="0.35">
      <c r="A81" s="48" t="s">
        <v>104</v>
      </c>
      <c r="B81" s="142">
        <v>1</v>
      </c>
      <c r="C81" s="41" t="s">
        <v>90</v>
      </c>
      <c r="D81" s="172">
        <v>100</v>
      </c>
      <c r="E81" s="47">
        <f t="shared" si="0"/>
        <v>100</v>
      </c>
      <c r="F81" s="205"/>
      <c r="G81" s="206"/>
      <c r="H81" s="206"/>
      <c r="I81" s="207"/>
    </row>
    <row r="82" spans="1:9" ht="15.75" customHeight="1" thickBot="1" x14ac:dyDescent="0.4">
      <c r="A82" s="48" t="s">
        <v>105</v>
      </c>
      <c r="B82" s="41">
        <v>104</v>
      </c>
      <c r="C82" s="41" t="s">
        <v>62</v>
      </c>
      <c r="D82" s="172">
        <v>350</v>
      </c>
      <c r="E82" s="47">
        <f t="shared" si="0"/>
        <v>36400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0"/>
        <v>0</v>
      </c>
      <c r="F84" s="205" t="s">
        <v>271</v>
      </c>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0"/>
        <v>0</v>
      </c>
      <c r="F86" s="205" t="s">
        <v>271</v>
      </c>
      <c r="G86" s="206"/>
      <c r="H86" s="206"/>
      <c r="I86" s="207"/>
    </row>
    <row r="87" spans="1:9" ht="15.75" customHeight="1" x14ac:dyDescent="0.35">
      <c r="A87" s="51" t="s">
        <v>110</v>
      </c>
      <c r="B87" s="41">
        <v>52</v>
      </c>
      <c r="C87" s="41" t="s">
        <v>62</v>
      </c>
      <c r="D87" s="172"/>
      <c r="E87" s="47">
        <f t="shared" si="0"/>
        <v>0</v>
      </c>
      <c r="F87" s="205" t="s">
        <v>271</v>
      </c>
      <c r="G87" s="206"/>
      <c r="H87" s="206"/>
      <c r="I87" s="207"/>
    </row>
    <row r="88" spans="1:9" ht="15.75" customHeight="1" x14ac:dyDescent="0.35">
      <c r="A88" s="51" t="s">
        <v>111</v>
      </c>
      <c r="B88" s="41">
        <v>52</v>
      </c>
      <c r="C88" s="41" t="s">
        <v>62</v>
      </c>
      <c r="D88" s="172"/>
      <c r="E88" s="47">
        <f t="shared" si="0"/>
        <v>0</v>
      </c>
      <c r="F88" s="205" t="s">
        <v>271</v>
      </c>
      <c r="G88" s="206"/>
      <c r="H88" s="206"/>
      <c r="I88" s="207"/>
    </row>
    <row r="89" spans="1:9" ht="15.75" customHeight="1" x14ac:dyDescent="0.35">
      <c r="A89" s="51" t="s">
        <v>112</v>
      </c>
      <c r="B89" s="41">
        <v>52</v>
      </c>
      <c r="C89" s="41" t="s">
        <v>62</v>
      </c>
      <c r="D89" s="172"/>
      <c r="E89" s="47">
        <f t="shared" si="0"/>
        <v>0</v>
      </c>
      <c r="F89" s="205" t="s">
        <v>271</v>
      </c>
      <c r="G89" s="206"/>
      <c r="H89" s="206"/>
      <c r="I89" s="207"/>
    </row>
    <row r="90" spans="1:9" ht="15.75" customHeight="1" thickBot="1" x14ac:dyDescent="0.4">
      <c r="A90" s="50" t="s">
        <v>113</v>
      </c>
      <c r="B90" s="41">
        <v>52</v>
      </c>
      <c r="C90" s="41" t="s">
        <v>62</v>
      </c>
      <c r="D90" s="172">
        <v>150</v>
      </c>
      <c r="E90" s="47">
        <f t="shared" si="0"/>
        <v>7800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250</v>
      </c>
      <c r="E92" s="47">
        <f t="shared" si="0"/>
        <v>250</v>
      </c>
      <c r="F92" s="205"/>
      <c r="G92" s="206"/>
      <c r="H92" s="206"/>
      <c r="I92" s="207"/>
    </row>
    <row r="93" spans="1:9" ht="15.75" customHeight="1" x14ac:dyDescent="0.35">
      <c r="A93" s="50" t="s">
        <v>116</v>
      </c>
      <c r="B93" s="142">
        <v>1</v>
      </c>
      <c r="C93" s="41" t="s">
        <v>90</v>
      </c>
      <c r="D93" s="172">
        <v>2000</v>
      </c>
      <c r="E93" s="47">
        <f t="shared" si="0"/>
        <v>2000</v>
      </c>
      <c r="F93" s="205"/>
      <c r="G93" s="206"/>
      <c r="H93" s="206"/>
      <c r="I93" s="207"/>
    </row>
    <row r="94" spans="1:9" ht="15.75" customHeight="1" thickBot="1" x14ac:dyDescent="0.4">
      <c r="A94" s="50" t="s">
        <v>117</v>
      </c>
      <c r="B94" s="142">
        <v>1</v>
      </c>
      <c r="C94" s="41" t="s">
        <v>90</v>
      </c>
      <c r="D94" s="172"/>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0"/>
        <v>0</v>
      </c>
      <c r="F96" s="205" t="s">
        <v>271</v>
      </c>
      <c r="G96" s="206"/>
      <c r="H96" s="206"/>
      <c r="I96" s="207"/>
    </row>
    <row r="97" spans="1:9" ht="15.75" customHeight="1" x14ac:dyDescent="0.35">
      <c r="A97" s="51" t="s">
        <v>120</v>
      </c>
      <c r="B97" s="142">
        <v>1</v>
      </c>
      <c r="C97" s="41" t="s">
        <v>90</v>
      </c>
      <c r="D97" s="172"/>
      <c r="E97" s="47">
        <f t="shared" si="0"/>
        <v>0</v>
      </c>
      <c r="F97" s="205" t="s">
        <v>271</v>
      </c>
      <c r="G97" s="206"/>
      <c r="H97" s="206"/>
      <c r="I97" s="207"/>
    </row>
    <row r="98" spans="1:9" ht="15.75" customHeight="1" thickBot="1" x14ac:dyDescent="0.4">
      <c r="A98" s="50" t="s">
        <v>121</v>
      </c>
      <c r="B98" s="142">
        <v>1</v>
      </c>
      <c r="C98" s="41" t="s">
        <v>90</v>
      </c>
      <c r="D98" s="172"/>
      <c r="E98" s="47">
        <f t="shared" si="0"/>
        <v>0</v>
      </c>
      <c r="F98" s="205" t="s">
        <v>271</v>
      </c>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1500</v>
      </c>
      <c r="E100" s="47">
        <f t="shared" si="0"/>
        <v>1500</v>
      </c>
      <c r="F100" s="205"/>
      <c r="G100" s="206"/>
      <c r="H100" s="206"/>
      <c r="I100" s="207"/>
    </row>
    <row r="101" spans="1:9" ht="15.75" customHeight="1" x14ac:dyDescent="0.35">
      <c r="A101" s="50" t="s">
        <v>124</v>
      </c>
      <c r="B101" s="41">
        <v>1</v>
      </c>
      <c r="C101" s="41" t="s">
        <v>90</v>
      </c>
      <c r="D101" s="172">
        <v>250</v>
      </c>
      <c r="E101" s="47">
        <f t="shared" si="0"/>
        <v>250</v>
      </c>
      <c r="F101" s="205"/>
      <c r="G101" s="206"/>
      <c r="H101" s="206"/>
      <c r="I101" s="207"/>
    </row>
    <row r="102" spans="1:9" ht="15.75" customHeight="1" x14ac:dyDescent="0.35">
      <c r="A102" s="50" t="s">
        <v>125</v>
      </c>
      <c r="B102" s="41">
        <v>1</v>
      </c>
      <c r="C102" s="41" t="s">
        <v>90</v>
      </c>
      <c r="D102" s="172">
        <v>250</v>
      </c>
      <c r="E102" s="47">
        <f t="shared" si="0"/>
        <v>250</v>
      </c>
      <c r="F102" s="205"/>
      <c r="G102" s="206"/>
      <c r="H102" s="206"/>
      <c r="I102" s="207"/>
    </row>
    <row r="103" spans="1:9" ht="15.75" customHeight="1" x14ac:dyDescent="0.35">
      <c r="A103" s="50" t="s">
        <v>126</v>
      </c>
      <c r="B103" s="41">
        <v>1</v>
      </c>
      <c r="C103" s="41" t="s">
        <v>90</v>
      </c>
      <c r="D103" s="172">
        <v>1000</v>
      </c>
      <c r="E103" s="47">
        <f t="shared" si="0"/>
        <v>1000</v>
      </c>
      <c r="F103" s="205"/>
      <c r="G103" s="206"/>
      <c r="H103" s="206"/>
      <c r="I103" s="207"/>
    </row>
    <row r="104" spans="1:9" ht="15.75" customHeight="1" x14ac:dyDescent="0.35">
      <c r="A104" s="50" t="s">
        <v>127</v>
      </c>
      <c r="B104" s="41">
        <v>1</v>
      </c>
      <c r="C104" s="41" t="s">
        <v>90</v>
      </c>
      <c r="D104" s="172">
        <v>2500</v>
      </c>
      <c r="E104" s="47">
        <f t="shared" si="0"/>
        <v>2500</v>
      </c>
      <c r="F104" s="205"/>
      <c r="G104" s="206"/>
      <c r="H104" s="206"/>
      <c r="I104" s="207"/>
    </row>
    <row r="105" spans="1:9" ht="15.75" customHeight="1" x14ac:dyDescent="0.35">
      <c r="A105" s="50" t="s">
        <v>128</v>
      </c>
      <c r="B105" s="41">
        <v>1</v>
      </c>
      <c r="C105" s="41" t="s">
        <v>90</v>
      </c>
      <c r="D105" s="172">
        <v>500</v>
      </c>
      <c r="E105" s="47">
        <f t="shared" si="0"/>
        <v>500</v>
      </c>
      <c r="F105" s="205"/>
      <c r="G105" s="206"/>
      <c r="H105" s="206"/>
      <c r="I105" s="207"/>
    </row>
    <row r="106" spans="1:9" ht="15.75" customHeight="1" x14ac:dyDescent="0.35">
      <c r="A106" s="50" t="s">
        <v>129</v>
      </c>
      <c r="B106" s="41">
        <v>1</v>
      </c>
      <c r="C106" s="41" t="s">
        <v>90</v>
      </c>
      <c r="D106" s="172">
        <v>15000</v>
      </c>
      <c r="E106" s="47">
        <f t="shared" ref="E106:E130" si="1">SUM(B106)*D106</f>
        <v>15000</v>
      </c>
      <c r="F106" s="205"/>
      <c r="G106" s="206"/>
      <c r="H106" s="206"/>
      <c r="I106" s="207"/>
    </row>
    <row r="107" spans="1:9" ht="15.75" customHeight="1" x14ac:dyDescent="0.35">
      <c r="A107" s="50" t="s">
        <v>130</v>
      </c>
      <c r="B107" s="142">
        <v>15</v>
      </c>
      <c r="C107" s="41" t="s">
        <v>131</v>
      </c>
      <c r="D107" s="172">
        <v>150</v>
      </c>
      <c r="E107" s="47">
        <f t="shared" si="1"/>
        <v>2250</v>
      </c>
      <c r="F107" s="205" t="s">
        <v>132</v>
      </c>
      <c r="G107" s="206"/>
      <c r="H107" s="206"/>
      <c r="I107" s="207"/>
    </row>
    <row r="108" spans="1:9" ht="15.75" customHeight="1" x14ac:dyDescent="0.35">
      <c r="A108" s="50" t="s">
        <v>133</v>
      </c>
      <c r="B108" s="41">
        <v>1</v>
      </c>
      <c r="C108" s="41" t="s">
        <v>90</v>
      </c>
      <c r="D108" s="172">
        <v>24000</v>
      </c>
      <c r="E108" s="47">
        <f t="shared" si="1"/>
        <v>24000</v>
      </c>
      <c r="F108" s="205" t="s">
        <v>134</v>
      </c>
      <c r="G108" s="206"/>
      <c r="H108" s="206"/>
      <c r="I108" s="207"/>
    </row>
    <row r="109" spans="1:9" ht="15.75" customHeight="1" thickBot="1" x14ac:dyDescent="0.4">
      <c r="A109" s="50" t="s">
        <v>135</v>
      </c>
      <c r="B109" s="142">
        <v>1</v>
      </c>
      <c r="C109" s="41" t="s">
        <v>90</v>
      </c>
      <c r="D109" s="172">
        <v>160000</v>
      </c>
      <c r="E109" s="47">
        <f t="shared" si="1"/>
        <v>160000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1"/>
        <v>0</v>
      </c>
      <c r="F111" s="205" t="s">
        <v>271</v>
      </c>
      <c r="G111" s="206"/>
      <c r="H111" s="206"/>
      <c r="I111" s="207"/>
    </row>
    <row r="112" spans="1:9" ht="15.75" customHeight="1" x14ac:dyDescent="0.35">
      <c r="A112" s="50" t="s">
        <v>139</v>
      </c>
      <c r="B112" s="142">
        <v>1</v>
      </c>
      <c r="C112" s="41" t="s">
        <v>90</v>
      </c>
      <c r="D112" s="172"/>
      <c r="E112" s="47">
        <f t="shared" si="1"/>
        <v>0</v>
      </c>
      <c r="F112" s="205" t="s">
        <v>271</v>
      </c>
      <c r="G112" s="206"/>
      <c r="H112" s="206"/>
      <c r="I112" s="207"/>
    </row>
    <row r="113" spans="1:9" ht="15.75" customHeight="1" x14ac:dyDescent="0.35">
      <c r="A113" s="48" t="s">
        <v>140</v>
      </c>
      <c r="B113" s="142">
        <v>1</v>
      </c>
      <c r="C113" s="41" t="s">
        <v>73</v>
      </c>
      <c r="D113" s="172"/>
      <c r="E113" s="47">
        <f t="shared" si="1"/>
        <v>0</v>
      </c>
      <c r="F113" s="205" t="s">
        <v>271</v>
      </c>
      <c r="G113" s="206"/>
      <c r="H113" s="206"/>
      <c r="I113" s="207"/>
    </row>
    <row r="114" spans="1:9" ht="15.75" customHeight="1" x14ac:dyDescent="0.35">
      <c r="A114" s="50" t="s">
        <v>141</v>
      </c>
      <c r="B114" s="142">
        <v>1</v>
      </c>
      <c r="C114" s="41" t="s">
        <v>90</v>
      </c>
      <c r="D114" s="172">
        <v>2000</v>
      </c>
      <c r="E114" s="47">
        <f t="shared" si="1"/>
        <v>2000</v>
      </c>
      <c r="F114" s="205"/>
      <c r="G114" s="206"/>
      <c r="H114" s="206"/>
      <c r="I114" s="207"/>
    </row>
    <row r="115" spans="1:9" ht="15.75" customHeight="1" thickBot="1" x14ac:dyDescent="0.4">
      <c r="A115" s="50" t="s">
        <v>142</v>
      </c>
      <c r="B115" s="142">
        <v>1</v>
      </c>
      <c r="C115" s="41" t="s">
        <v>90</v>
      </c>
      <c r="D115" s="172">
        <v>2500</v>
      </c>
      <c r="E115" s="47">
        <f t="shared" si="1"/>
        <v>2500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1"/>
        <v>0</v>
      </c>
      <c r="F117" s="205" t="s">
        <v>274</v>
      </c>
      <c r="G117" s="206"/>
      <c r="H117" s="206"/>
      <c r="I117" s="207"/>
    </row>
    <row r="118" spans="1:9" ht="15.75" customHeight="1" x14ac:dyDescent="0.35">
      <c r="A118" s="50" t="s">
        <v>145</v>
      </c>
      <c r="B118" s="142">
        <v>1</v>
      </c>
      <c r="C118" s="41" t="s">
        <v>90</v>
      </c>
      <c r="D118" s="172">
        <v>15000</v>
      </c>
      <c r="E118" s="47">
        <f t="shared" si="1"/>
        <v>15000</v>
      </c>
      <c r="F118" s="205"/>
      <c r="G118" s="206"/>
      <c r="H118" s="206"/>
      <c r="I118" s="207"/>
    </row>
    <row r="119" spans="1:9" ht="15.75" customHeight="1" x14ac:dyDescent="0.35">
      <c r="A119" s="50" t="s">
        <v>146</v>
      </c>
      <c r="B119" s="142">
        <v>1</v>
      </c>
      <c r="C119" s="41" t="s">
        <v>90</v>
      </c>
      <c r="D119" s="172"/>
      <c r="E119" s="47">
        <f t="shared" si="1"/>
        <v>0</v>
      </c>
      <c r="F119" s="205" t="s">
        <v>274</v>
      </c>
      <c r="G119" s="206"/>
      <c r="H119" s="206"/>
      <c r="I119" s="207"/>
    </row>
    <row r="120" spans="1:9" ht="15.75" customHeight="1" x14ac:dyDescent="0.35">
      <c r="A120" s="50" t="s">
        <v>147</v>
      </c>
      <c r="B120" s="41">
        <v>15</v>
      </c>
      <c r="C120" s="41" t="s">
        <v>131</v>
      </c>
      <c r="D120" s="172">
        <v>200</v>
      </c>
      <c r="E120" s="47">
        <f t="shared" si="1"/>
        <v>3000</v>
      </c>
      <c r="F120" s="205"/>
      <c r="G120" s="206"/>
      <c r="H120" s="206"/>
      <c r="I120" s="207"/>
    </row>
    <row r="121" spans="1:9" ht="15.75" customHeight="1" x14ac:dyDescent="0.35">
      <c r="A121" s="50" t="s">
        <v>148</v>
      </c>
      <c r="B121" s="41">
        <v>1</v>
      </c>
      <c r="C121" s="41" t="s">
        <v>90</v>
      </c>
      <c r="D121" s="172"/>
      <c r="E121" s="47">
        <f t="shared" si="1"/>
        <v>0</v>
      </c>
      <c r="F121" s="205" t="s">
        <v>271</v>
      </c>
      <c r="G121" s="206"/>
      <c r="H121" s="206"/>
      <c r="I121" s="207"/>
    </row>
    <row r="122" spans="1:9" ht="15.75" customHeight="1" thickBot="1" x14ac:dyDescent="0.4">
      <c r="A122" s="50" t="s">
        <v>149</v>
      </c>
      <c r="B122" s="142">
        <v>80</v>
      </c>
      <c r="C122" s="142" t="s">
        <v>131</v>
      </c>
      <c r="D122" s="172">
        <v>50</v>
      </c>
      <c r="E122" s="47">
        <f t="shared" si="1"/>
        <v>4000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1"/>
        <v>0</v>
      </c>
      <c r="F124" s="205" t="s">
        <v>270</v>
      </c>
      <c r="G124" s="206"/>
      <c r="H124" s="206"/>
      <c r="I124" s="207"/>
    </row>
    <row r="125" spans="1:9" ht="15.75" customHeight="1" x14ac:dyDescent="0.35">
      <c r="A125" s="48" t="s">
        <v>152</v>
      </c>
      <c r="B125" s="142">
        <v>1</v>
      </c>
      <c r="C125" s="41" t="s">
        <v>73</v>
      </c>
      <c r="D125" s="172"/>
      <c r="E125" s="47">
        <f t="shared" si="1"/>
        <v>0</v>
      </c>
      <c r="F125" s="205" t="s">
        <v>270</v>
      </c>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1"/>
        <v>0</v>
      </c>
      <c r="F128" s="205" t="s">
        <v>274</v>
      </c>
      <c r="G128" s="206"/>
      <c r="H128" s="206"/>
      <c r="I128" s="207"/>
    </row>
    <row r="129" spans="1:9" ht="15.75" customHeight="1" x14ac:dyDescent="0.35">
      <c r="A129" s="48" t="s">
        <v>158</v>
      </c>
      <c r="B129" s="142">
        <v>1</v>
      </c>
      <c r="C129" s="41" t="s">
        <v>90</v>
      </c>
      <c r="D129" s="172"/>
      <c r="E129" s="47">
        <f t="shared" si="1"/>
        <v>0</v>
      </c>
      <c r="F129" s="205" t="s">
        <v>274</v>
      </c>
      <c r="G129" s="206"/>
      <c r="H129" s="206"/>
      <c r="I129" s="207"/>
    </row>
    <row r="130" spans="1:9" ht="15.75" customHeight="1" x14ac:dyDescent="0.35">
      <c r="A130" s="48" t="s">
        <v>159</v>
      </c>
      <c r="B130" s="142">
        <v>1</v>
      </c>
      <c r="C130" s="41" t="s">
        <v>90</v>
      </c>
      <c r="D130" s="172"/>
      <c r="E130" s="47">
        <f t="shared" si="1"/>
        <v>0</v>
      </c>
      <c r="F130" s="205" t="s">
        <v>274</v>
      </c>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1062270</v>
      </c>
      <c r="F132" s="199"/>
      <c r="G132" s="200"/>
      <c r="H132" s="200"/>
      <c r="I132" s="201"/>
    </row>
    <row r="133" spans="1:9" ht="23.25" customHeight="1" thickTop="1" thickBot="1" x14ac:dyDescent="0.4">
      <c r="A133" s="52" t="s">
        <v>161</v>
      </c>
      <c r="B133" s="53"/>
      <c r="C133" s="54"/>
      <c r="D133" s="55"/>
      <c r="E133" s="56">
        <f>SUM(E132)/B21</f>
        <v>10214.134615384615</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0.03</v>
      </c>
      <c r="F136" s="237"/>
      <c r="G136" s="238"/>
      <c r="H136" s="238"/>
      <c r="I136" s="239"/>
    </row>
    <row r="137" spans="1:9" ht="23.25" customHeight="1" thickBot="1" x14ac:dyDescent="0.4">
      <c r="A137" s="61" t="s">
        <v>164</v>
      </c>
      <c r="B137" s="66"/>
      <c r="C137" s="67"/>
      <c r="D137" s="68"/>
      <c r="E137" s="175">
        <v>0.02</v>
      </c>
      <c r="F137" s="248"/>
      <c r="G137" s="249"/>
      <c r="H137" s="249"/>
      <c r="I137" s="250"/>
    </row>
    <row r="138" spans="1:9" ht="23.25" customHeight="1" thickTop="1" thickBot="1" x14ac:dyDescent="0.4">
      <c r="A138" s="52" t="s">
        <v>165</v>
      </c>
      <c r="B138" s="53"/>
      <c r="C138" s="54"/>
      <c r="D138" s="55"/>
      <c r="E138" s="94">
        <f>SUM(E136:E137)</f>
        <v>0.05</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151</v>
      </c>
      <c r="E144" s="78">
        <f>SUM(B144)*D144</f>
        <v>10811.599999999999</v>
      </c>
      <c r="F144" s="82">
        <v>3</v>
      </c>
      <c r="G144" s="83">
        <f>SUM(E144*F144)</f>
        <v>32434.799999999996</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1060</v>
      </c>
      <c r="E146" s="78">
        <f>SUM(B146)*D146</f>
        <v>75896</v>
      </c>
      <c r="F146" s="82">
        <v>3</v>
      </c>
      <c r="G146" s="83">
        <f>SUM(E146*F146)</f>
        <v>227688</v>
      </c>
      <c r="H146" s="80"/>
      <c r="I146" s="75"/>
    </row>
    <row r="147" spans="1:9" ht="16" thickBot="1" x14ac:dyDescent="0.4">
      <c r="A147" s="179" t="s">
        <v>173</v>
      </c>
      <c r="B147" s="129">
        <v>1</v>
      </c>
      <c r="C147" s="39" t="s">
        <v>90</v>
      </c>
      <c r="D147" s="176">
        <v>5000</v>
      </c>
      <c r="E147" s="78">
        <f>SUM(B147)*D147</f>
        <v>5000</v>
      </c>
      <c r="F147" s="85">
        <v>3</v>
      </c>
      <c r="G147" s="86">
        <f>SUM(E147*F147)</f>
        <v>15000</v>
      </c>
      <c r="H147" s="80"/>
      <c r="I147" s="75"/>
    </row>
    <row r="148" spans="1:9" ht="16" thickBot="1" x14ac:dyDescent="0.4">
      <c r="A148" s="87" t="s">
        <v>174</v>
      </c>
      <c r="B148" s="40"/>
      <c r="C148" s="40"/>
      <c r="D148" s="40"/>
      <c r="E148" s="40"/>
      <c r="F148" s="88"/>
      <c r="G148" s="89">
        <f>SUM(G144:G147)</f>
        <v>275122.8</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151</v>
      </c>
      <c r="E152" s="78">
        <f>SUM(B152)*D152</f>
        <v>10811.599999999999</v>
      </c>
      <c r="F152" s="82">
        <v>16</v>
      </c>
      <c r="G152" s="83">
        <f>SUM(E152*F152)</f>
        <v>172985.59999999998</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1060</v>
      </c>
      <c r="E154" s="78">
        <f>SUM(B154)*D154</f>
        <v>75896</v>
      </c>
      <c r="F154" s="82">
        <v>16</v>
      </c>
      <c r="G154" s="83">
        <f>SUM(E154*F154)</f>
        <v>1214336</v>
      </c>
      <c r="H154" s="80"/>
      <c r="I154" s="75"/>
    </row>
    <row r="155" spans="1:9" ht="16" thickBot="1" x14ac:dyDescent="0.4">
      <c r="A155" s="179" t="s">
        <v>173</v>
      </c>
      <c r="B155" s="129">
        <v>1</v>
      </c>
      <c r="C155" s="39" t="s">
        <v>90</v>
      </c>
      <c r="D155" s="176">
        <v>5000</v>
      </c>
      <c r="E155" s="78">
        <f>SUM(B155)*D155</f>
        <v>5000</v>
      </c>
      <c r="F155" s="85">
        <v>16</v>
      </c>
      <c r="G155" s="86">
        <f>SUM(E155*F155)</f>
        <v>80000</v>
      </c>
      <c r="H155" s="80"/>
      <c r="I155" s="75"/>
    </row>
    <row r="156" spans="1:9" ht="16" thickBot="1" x14ac:dyDescent="0.4">
      <c r="A156" s="87" t="s">
        <v>176</v>
      </c>
      <c r="B156" s="40"/>
      <c r="C156" s="40"/>
      <c r="D156" s="40"/>
      <c r="E156" s="40"/>
      <c r="F156" s="88"/>
      <c r="G156" s="89">
        <f>SUM(G152:G155)</f>
        <v>1467321.6</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151</v>
      </c>
      <c r="E160" s="78">
        <f>SUM(B160)*D160</f>
        <v>12865.2</v>
      </c>
      <c r="F160" s="82">
        <v>7</v>
      </c>
      <c r="G160" s="83">
        <f>SUM(E160*F160)</f>
        <v>90056.400000000009</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1060</v>
      </c>
      <c r="E162" s="78">
        <f>SUM(B162)*D162</f>
        <v>90312</v>
      </c>
      <c r="F162" s="82">
        <v>7</v>
      </c>
      <c r="G162" s="83">
        <f>SUM(E162*F162)</f>
        <v>632184</v>
      </c>
      <c r="H162" s="80"/>
      <c r="I162" s="75"/>
    </row>
    <row r="163" spans="1:9" ht="16" thickBot="1" x14ac:dyDescent="0.4">
      <c r="A163" s="179" t="s">
        <v>173</v>
      </c>
      <c r="B163" s="129">
        <v>1</v>
      </c>
      <c r="C163" s="39" t="s">
        <v>90</v>
      </c>
      <c r="D163" s="176">
        <v>5000</v>
      </c>
      <c r="E163" s="78">
        <f>SUM(B163)*D163</f>
        <v>5000</v>
      </c>
      <c r="F163" s="85">
        <v>7</v>
      </c>
      <c r="G163" s="86">
        <f>SUM(E163*F163)</f>
        <v>35000</v>
      </c>
      <c r="H163" s="80"/>
      <c r="I163" s="75"/>
    </row>
    <row r="164" spans="1:9" ht="16" thickBot="1" x14ac:dyDescent="0.4">
      <c r="A164" s="87" t="s">
        <v>256</v>
      </c>
      <c r="B164" s="40"/>
      <c r="C164" s="40"/>
      <c r="D164" s="40"/>
      <c r="E164" s="40"/>
      <c r="F164" s="88"/>
      <c r="G164" s="89">
        <f>SUM(G160:G163)</f>
        <v>757240.4</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151</v>
      </c>
      <c r="E168" s="78">
        <f>SUM(B168)*D168</f>
        <v>12865.2</v>
      </c>
      <c r="F168" s="82">
        <v>11</v>
      </c>
      <c r="G168" s="83">
        <f>SUM(E168*F168)</f>
        <v>141517.20000000001</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1060</v>
      </c>
      <c r="E170" s="78">
        <f>SUM(B170)*D170</f>
        <v>90312</v>
      </c>
      <c r="F170" s="82">
        <v>11</v>
      </c>
      <c r="G170" s="83">
        <f>SUM(E170*F170)</f>
        <v>993432</v>
      </c>
      <c r="H170" s="80"/>
      <c r="I170" s="75"/>
    </row>
    <row r="171" spans="1:9" ht="16" thickBot="1" x14ac:dyDescent="0.4">
      <c r="A171" s="179" t="s">
        <v>173</v>
      </c>
      <c r="B171" s="129">
        <v>1</v>
      </c>
      <c r="C171" s="39" t="s">
        <v>90</v>
      </c>
      <c r="D171" s="176">
        <v>5000</v>
      </c>
      <c r="E171" s="78">
        <f>SUM(B171)*D171</f>
        <v>5000</v>
      </c>
      <c r="F171" s="85">
        <v>11</v>
      </c>
      <c r="G171" s="86">
        <f>SUM(E171*F171)</f>
        <v>55000</v>
      </c>
      <c r="H171" s="80"/>
      <c r="I171" s="75"/>
    </row>
    <row r="172" spans="1:9" ht="16" thickBot="1" x14ac:dyDescent="0.4">
      <c r="A172" s="87" t="s">
        <v>178</v>
      </c>
      <c r="B172" s="40"/>
      <c r="C172" s="40"/>
      <c r="D172" s="40"/>
      <c r="E172" s="40"/>
      <c r="F172" s="88"/>
      <c r="G172" s="89">
        <f>SUM(G168:G171)</f>
        <v>1189949.2</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151</v>
      </c>
      <c r="E176" s="78">
        <f>SUM(B176)*D176</f>
        <v>13001.099999999999</v>
      </c>
      <c r="F176" s="82">
        <v>11</v>
      </c>
      <c r="G176" s="83">
        <f>SUM(E176*F176)</f>
        <v>143012.09999999998</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1060</v>
      </c>
      <c r="E178" s="78">
        <f>SUM(B178)*D178</f>
        <v>91266</v>
      </c>
      <c r="F178" s="82">
        <v>11</v>
      </c>
      <c r="G178" s="83">
        <f>SUM(E178*F178)</f>
        <v>1003926</v>
      </c>
      <c r="H178" s="80"/>
      <c r="I178" s="75"/>
    </row>
    <row r="179" spans="1:9" ht="16" thickBot="1" x14ac:dyDescent="0.4">
      <c r="A179" s="179" t="s">
        <v>173</v>
      </c>
      <c r="B179" s="129">
        <v>1</v>
      </c>
      <c r="C179" s="39" t="s">
        <v>90</v>
      </c>
      <c r="D179" s="176">
        <v>5000</v>
      </c>
      <c r="E179" s="78">
        <f>SUM(B179)*D179</f>
        <v>5000</v>
      </c>
      <c r="F179" s="85">
        <v>11</v>
      </c>
      <c r="G179" s="86">
        <f>SUM(E179*F179)</f>
        <v>55000</v>
      </c>
      <c r="H179" s="80"/>
      <c r="I179" s="75"/>
    </row>
    <row r="180" spans="1:9" ht="16" thickBot="1" x14ac:dyDescent="0.4">
      <c r="A180" s="87" t="s">
        <v>178</v>
      </c>
      <c r="B180" s="40"/>
      <c r="C180" s="40"/>
      <c r="D180" s="40"/>
      <c r="E180" s="40"/>
      <c r="F180" s="88"/>
      <c r="G180" s="89">
        <f>SUM(G176:G179)</f>
        <v>1201938.1000000001</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151</v>
      </c>
      <c r="E184" s="78">
        <f>SUM(B184)*D184</f>
        <v>14224.2</v>
      </c>
      <c r="F184" s="82">
        <v>22</v>
      </c>
      <c r="G184" s="83">
        <f>SUM(E184*F184)</f>
        <v>312932.40000000002</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1060</v>
      </c>
      <c r="E186" s="78">
        <f>SUM(B186)*D186</f>
        <v>99852</v>
      </c>
      <c r="F186" s="82">
        <v>22</v>
      </c>
      <c r="G186" s="83">
        <f>SUM(E186*F186)</f>
        <v>2196744</v>
      </c>
      <c r="H186" s="80"/>
      <c r="I186" s="75"/>
    </row>
    <row r="187" spans="1:9" ht="16" thickBot="1" x14ac:dyDescent="0.4">
      <c r="A187" s="179" t="s">
        <v>173</v>
      </c>
      <c r="B187" s="129">
        <v>1</v>
      </c>
      <c r="C187" s="39" t="s">
        <v>90</v>
      </c>
      <c r="D187" s="176">
        <v>7500</v>
      </c>
      <c r="E187" s="78">
        <f>SUM(B187)*D187</f>
        <v>7500</v>
      </c>
      <c r="F187" s="85">
        <v>22</v>
      </c>
      <c r="G187" s="86">
        <f>SUM(E187*F187)</f>
        <v>165000</v>
      </c>
      <c r="H187" s="80"/>
      <c r="I187" s="75"/>
    </row>
    <row r="188" spans="1:9" ht="16" thickBot="1" x14ac:dyDescent="0.4">
      <c r="A188" s="87" t="s">
        <v>181</v>
      </c>
      <c r="B188" s="40"/>
      <c r="C188" s="40"/>
      <c r="D188" s="40"/>
      <c r="E188" s="40"/>
      <c r="F188" s="88"/>
      <c r="G188" s="89">
        <f>SUM(G184:G187)</f>
        <v>2674676.4</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151</v>
      </c>
      <c r="E192" s="78">
        <f>SUM(B192)*D192</f>
        <v>16353.3</v>
      </c>
      <c r="F192" s="82">
        <v>10</v>
      </c>
      <c r="G192" s="83">
        <f>SUM(E192*F192)</f>
        <v>163533</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1060</v>
      </c>
      <c r="E194" s="78">
        <f>SUM(B194)*D194</f>
        <v>114798</v>
      </c>
      <c r="F194" s="82">
        <v>10</v>
      </c>
      <c r="G194" s="83">
        <f>SUM(E194*F194)</f>
        <v>1147980</v>
      </c>
      <c r="H194" s="80"/>
      <c r="I194" s="75"/>
    </row>
    <row r="195" spans="1:9" ht="16" thickBot="1" x14ac:dyDescent="0.4">
      <c r="A195" s="179" t="s">
        <v>173</v>
      </c>
      <c r="B195" s="129">
        <v>1</v>
      </c>
      <c r="C195" s="39" t="s">
        <v>90</v>
      </c>
      <c r="D195" s="176">
        <v>7500</v>
      </c>
      <c r="E195" s="78">
        <f>SUM(B195)*D195</f>
        <v>7500</v>
      </c>
      <c r="F195" s="82">
        <v>10</v>
      </c>
      <c r="G195" s="83">
        <f>SUM(E195*F195)</f>
        <v>75000</v>
      </c>
      <c r="H195" s="65"/>
      <c r="I195" s="75"/>
    </row>
    <row r="196" spans="1:9" ht="16" thickBot="1" x14ac:dyDescent="0.4">
      <c r="A196" s="87" t="s">
        <v>259</v>
      </c>
      <c r="B196" s="40"/>
      <c r="C196" s="40"/>
      <c r="D196" s="40"/>
      <c r="E196" s="40"/>
      <c r="F196" s="40"/>
      <c r="G196" s="89">
        <f>SUM(G192:G195)</f>
        <v>1386513</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10</v>
      </c>
      <c r="E200" s="78">
        <f>SUM(B200)*D200</f>
        <v>191820</v>
      </c>
      <c r="F200" s="78"/>
      <c r="G200" s="111"/>
      <c r="H200" s="65"/>
      <c r="I200" s="110"/>
    </row>
    <row r="201" spans="1:9" ht="16" thickBot="1" x14ac:dyDescent="0.4">
      <c r="A201" s="117" t="s">
        <v>186</v>
      </c>
      <c r="B201" s="39">
        <v>19182</v>
      </c>
      <c r="C201" s="39" t="s">
        <v>185</v>
      </c>
      <c r="D201" s="176">
        <v>1</v>
      </c>
      <c r="E201" s="78">
        <f t="shared" ref="E201:E224" si="2">SUM(B201)*D201</f>
        <v>19182</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167.5</v>
      </c>
      <c r="E203" s="78">
        <f t="shared" si="2"/>
        <v>232657.5</v>
      </c>
      <c r="F203" s="78"/>
      <c r="G203" s="111"/>
      <c r="H203" s="65"/>
      <c r="I203" s="110"/>
    </row>
    <row r="204" spans="1:9" x14ac:dyDescent="0.35">
      <c r="A204" s="96" t="s">
        <v>189</v>
      </c>
      <c r="B204" s="39">
        <v>1022</v>
      </c>
      <c r="C204" s="39" t="s">
        <v>185</v>
      </c>
      <c r="D204" s="176">
        <v>145.80000000000001</v>
      </c>
      <c r="E204" s="78">
        <f t="shared" si="2"/>
        <v>149007.6</v>
      </c>
      <c r="F204" s="78"/>
      <c r="G204" s="111"/>
      <c r="H204" s="65"/>
      <c r="I204" s="110"/>
    </row>
    <row r="205" spans="1:9" x14ac:dyDescent="0.35">
      <c r="A205" s="96" t="s">
        <v>190</v>
      </c>
      <c r="B205" s="39">
        <v>125</v>
      </c>
      <c r="C205" s="39" t="s">
        <v>185</v>
      </c>
      <c r="D205" s="176">
        <v>125</v>
      </c>
      <c r="E205" s="78">
        <f t="shared" si="2"/>
        <v>15625</v>
      </c>
      <c r="F205" s="78"/>
      <c r="G205" s="111"/>
      <c r="H205" s="65"/>
      <c r="I205" s="110"/>
    </row>
    <row r="206" spans="1:9" x14ac:dyDescent="0.35">
      <c r="A206" s="96" t="s">
        <v>192</v>
      </c>
      <c r="B206" s="39">
        <v>3467</v>
      </c>
      <c r="C206" s="39" t="s">
        <v>185</v>
      </c>
      <c r="D206" s="176">
        <v>135</v>
      </c>
      <c r="E206" s="78">
        <f t="shared" si="2"/>
        <v>468045</v>
      </c>
      <c r="F206" s="78"/>
      <c r="G206" s="111"/>
      <c r="H206" s="65"/>
      <c r="I206" s="110"/>
    </row>
    <row r="207" spans="1:9" ht="16" thickBot="1" x14ac:dyDescent="0.4">
      <c r="A207" s="117" t="s">
        <v>193</v>
      </c>
      <c r="B207" s="39">
        <v>2134</v>
      </c>
      <c r="C207" s="39" t="s">
        <v>185</v>
      </c>
      <c r="D207" s="176">
        <v>105</v>
      </c>
      <c r="E207" s="78">
        <f t="shared" si="2"/>
        <v>224070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25</v>
      </c>
      <c r="E209" s="78">
        <f t="shared" si="2"/>
        <v>151625</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195</v>
      </c>
      <c r="E212" s="78">
        <f t="shared" si="2"/>
        <v>16770</v>
      </c>
      <c r="F212" s="78"/>
      <c r="G212" s="111"/>
      <c r="H212" s="65"/>
      <c r="I212" s="110"/>
    </row>
    <row r="213" spans="1:9" x14ac:dyDescent="0.35">
      <c r="A213" s="96" t="s">
        <v>200</v>
      </c>
      <c r="B213" s="39">
        <v>1282</v>
      </c>
      <c r="C213" s="39" t="s">
        <v>201</v>
      </c>
      <c r="D213" s="176">
        <v>75</v>
      </c>
      <c r="E213" s="78">
        <f t="shared" si="2"/>
        <v>96150</v>
      </c>
      <c r="F213" s="78"/>
      <c r="G213" s="111"/>
      <c r="H213" s="65"/>
      <c r="I213" s="110"/>
    </row>
    <row r="214" spans="1:9" ht="16" thickBot="1" x14ac:dyDescent="0.4">
      <c r="A214" s="117" t="s">
        <v>202</v>
      </c>
      <c r="B214" s="39">
        <v>390</v>
      </c>
      <c r="C214" s="39" t="s">
        <v>201</v>
      </c>
      <c r="D214" s="176">
        <v>95</v>
      </c>
      <c r="E214" s="78">
        <f t="shared" si="2"/>
        <v>37050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1500</v>
      </c>
      <c r="E217" s="78">
        <f t="shared" si="2"/>
        <v>120000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2450302.1</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1062270</v>
      </c>
      <c r="H230" s="27"/>
      <c r="I230" s="130"/>
    </row>
    <row r="231" spans="1:9" x14ac:dyDescent="0.35">
      <c r="A231" s="103" t="s">
        <v>218</v>
      </c>
      <c r="B231" s="92"/>
      <c r="C231" s="93"/>
      <c r="D231" s="93"/>
      <c r="E231" s="93"/>
      <c r="F231" s="126"/>
      <c r="G231" s="97">
        <f>SUM(G144,G152,G160,G168,G176,G184,G192)</f>
        <v>1056471.5</v>
      </c>
      <c r="H231" s="27"/>
      <c r="I231" s="130"/>
    </row>
    <row r="232" spans="1:9" x14ac:dyDescent="0.35">
      <c r="A232" s="103" t="s">
        <v>219</v>
      </c>
      <c r="B232" s="92"/>
      <c r="C232" s="93"/>
      <c r="D232" s="93"/>
      <c r="E232" s="93"/>
      <c r="F232" s="126"/>
      <c r="G232" s="97">
        <f>SUM(G146,G154,G162,G170,G178,G186,G194)</f>
        <v>7416290</v>
      </c>
      <c r="H232" s="27"/>
      <c r="I232" s="130"/>
    </row>
    <row r="233" spans="1:9" x14ac:dyDescent="0.35">
      <c r="A233" s="103" t="s">
        <v>220</v>
      </c>
      <c r="B233" s="92"/>
      <c r="C233" s="93"/>
      <c r="D233" s="93"/>
      <c r="E233" s="93"/>
      <c r="F233" s="126"/>
      <c r="G233" s="97">
        <f>SUM(G147,G155,G163,G171,G179,G187,G195)</f>
        <v>480000</v>
      </c>
      <c r="H233" s="27"/>
      <c r="I233" s="130"/>
    </row>
    <row r="234" spans="1:9" x14ac:dyDescent="0.35">
      <c r="A234" s="103" t="s">
        <v>221</v>
      </c>
      <c r="B234" s="92"/>
      <c r="C234" s="93"/>
      <c r="D234" s="93"/>
      <c r="E234" s="93"/>
      <c r="F234" s="126"/>
      <c r="G234" s="97">
        <f>SUM(G226)</f>
        <v>2450302.1</v>
      </c>
      <c r="H234" s="27"/>
      <c r="I234" s="130"/>
    </row>
    <row r="235" spans="1:9" x14ac:dyDescent="0.35">
      <c r="A235" s="103" t="s">
        <v>222</v>
      </c>
      <c r="B235" s="18"/>
      <c r="C235" s="93"/>
      <c r="D235" s="93"/>
      <c r="E235" s="93"/>
      <c r="F235" s="126"/>
      <c r="G235" s="97">
        <f>SUM(G230:G234)*3%</f>
        <v>373960.00799999997</v>
      </c>
      <c r="H235" s="27"/>
      <c r="I235" s="130"/>
    </row>
    <row r="236" spans="1:9" x14ac:dyDescent="0.35">
      <c r="A236" s="103" t="s">
        <v>223</v>
      </c>
      <c r="B236" s="92"/>
      <c r="C236" s="93"/>
      <c r="D236" s="93"/>
      <c r="E236" s="93"/>
      <c r="F236" s="126"/>
      <c r="G236" s="97">
        <f>SUM(G230:G235)*E138</f>
        <v>641964.68039999995</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13481258.288399998</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300</v>
      </c>
      <c r="E282" s="47">
        <f>SUM(B282)*D282</f>
        <v>25800</v>
      </c>
      <c r="F282" s="205"/>
      <c r="G282" s="206"/>
      <c r="H282" s="206"/>
      <c r="I282" s="207"/>
    </row>
    <row r="283" spans="1:9" x14ac:dyDescent="0.35">
      <c r="A283" s="48" t="s">
        <v>63</v>
      </c>
      <c r="B283" s="41">
        <v>86</v>
      </c>
      <c r="C283" s="41" t="s">
        <v>62</v>
      </c>
      <c r="D283" s="172">
        <v>600</v>
      </c>
      <c r="E283" s="47">
        <f t="shared" ref="E283:E290" si="5">SUM(B283)*D283</f>
        <v>51600</v>
      </c>
      <c r="F283" s="205"/>
      <c r="G283" s="206"/>
      <c r="H283" s="206"/>
      <c r="I283" s="207"/>
    </row>
    <row r="284" spans="1:9" x14ac:dyDescent="0.35">
      <c r="A284" s="48" t="s">
        <v>64</v>
      </c>
      <c r="B284" s="41">
        <v>86</v>
      </c>
      <c r="C284" s="41" t="s">
        <v>62</v>
      </c>
      <c r="D284" s="172">
        <v>50</v>
      </c>
      <c r="E284" s="47">
        <f t="shared" si="5"/>
        <v>4300</v>
      </c>
      <c r="F284" s="205"/>
      <c r="G284" s="206"/>
      <c r="H284" s="206"/>
      <c r="I284" s="207"/>
    </row>
    <row r="285" spans="1:9" x14ac:dyDescent="0.35">
      <c r="A285" s="48" t="s">
        <v>65</v>
      </c>
      <c r="B285" s="41">
        <v>86</v>
      </c>
      <c r="C285" s="41" t="s">
        <v>62</v>
      </c>
      <c r="D285" s="172">
        <v>1250</v>
      </c>
      <c r="E285" s="47">
        <f t="shared" si="5"/>
        <v>107500</v>
      </c>
      <c r="F285" s="205"/>
      <c r="G285" s="206"/>
      <c r="H285" s="206"/>
      <c r="I285" s="207"/>
    </row>
    <row r="286" spans="1:9" x14ac:dyDescent="0.35">
      <c r="A286" s="48" t="s">
        <v>66</v>
      </c>
      <c r="B286" s="41">
        <v>86</v>
      </c>
      <c r="C286" s="41" t="s">
        <v>62</v>
      </c>
      <c r="D286" s="172">
        <v>500</v>
      </c>
      <c r="E286" s="47">
        <f t="shared" si="5"/>
        <v>43000</v>
      </c>
      <c r="F286" s="205"/>
      <c r="G286" s="206"/>
      <c r="H286" s="206"/>
      <c r="I286" s="207"/>
    </row>
    <row r="287" spans="1:9" x14ac:dyDescent="0.35">
      <c r="A287" s="48" t="s">
        <v>67</v>
      </c>
      <c r="B287" s="41">
        <v>86</v>
      </c>
      <c r="C287" s="41" t="s">
        <v>62</v>
      </c>
      <c r="D287" s="172">
        <v>750</v>
      </c>
      <c r="E287" s="47">
        <f t="shared" si="5"/>
        <v>64500</v>
      </c>
      <c r="F287" s="205"/>
      <c r="G287" s="206"/>
      <c r="H287" s="206"/>
      <c r="I287" s="207"/>
    </row>
    <row r="288" spans="1:9" x14ac:dyDescent="0.35">
      <c r="A288" s="48" t="s">
        <v>232</v>
      </c>
      <c r="B288" s="41">
        <v>86</v>
      </c>
      <c r="C288" s="41" t="s">
        <v>62</v>
      </c>
      <c r="D288" s="172">
        <v>600</v>
      </c>
      <c r="E288" s="47">
        <f t="shared" si="5"/>
        <v>51600</v>
      </c>
      <c r="F288" s="205"/>
      <c r="G288" s="206"/>
      <c r="H288" s="206"/>
      <c r="I288" s="207"/>
    </row>
    <row r="289" spans="1:9" x14ac:dyDescent="0.35">
      <c r="A289" s="48" t="s">
        <v>69</v>
      </c>
      <c r="B289" s="41">
        <v>86</v>
      </c>
      <c r="C289" s="41" t="s">
        <v>62</v>
      </c>
      <c r="D289" s="172">
        <v>100</v>
      </c>
      <c r="E289" s="47">
        <f t="shared" si="5"/>
        <v>8600</v>
      </c>
      <c r="F289" s="205"/>
      <c r="G289" s="206"/>
      <c r="H289" s="206"/>
      <c r="I289" s="207"/>
    </row>
    <row r="290" spans="1:9" ht="16" thickBot="1" x14ac:dyDescent="0.4">
      <c r="A290" s="48" t="s">
        <v>70</v>
      </c>
      <c r="B290" s="41">
        <v>86</v>
      </c>
      <c r="C290" s="41" t="s">
        <v>62</v>
      </c>
      <c r="D290" s="172">
        <v>50</v>
      </c>
      <c r="E290" s="47">
        <f t="shared" si="5"/>
        <v>4300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2400</v>
      </c>
      <c r="E292" s="47">
        <f t="shared" ref="E292:E354" si="6">SUM(B292)*D292</f>
        <v>2400</v>
      </c>
      <c r="F292" s="205"/>
      <c r="G292" s="206"/>
      <c r="H292" s="206"/>
      <c r="I292" s="207"/>
    </row>
    <row r="293" spans="1:9" x14ac:dyDescent="0.35">
      <c r="A293" s="48" t="s">
        <v>74</v>
      </c>
      <c r="B293" s="41">
        <v>86</v>
      </c>
      <c r="C293" s="41" t="s">
        <v>62</v>
      </c>
      <c r="D293" s="172">
        <v>55</v>
      </c>
      <c r="E293" s="47">
        <f t="shared" si="6"/>
        <v>4730</v>
      </c>
      <c r="F293" s="205"/>
      <c r="G293" s="206"/>
      <c r="H293" s="206"/>
      <c r="I293" s="207"/>
    </row>
    <row r="294" spans="1:9" x14ac:dyDescent="0.35">
      <c r="A294" s="48" t="s">
        <v>75</v>
      </c>
      <c r="B294" s="41">
        <v>86</v>
      </c>
      <c r="C294" s="41" t="s">
        <v>62</v>
      </c>
      <c r="D294" s="172">
        <v>55</v>
      </c>
      <c r="E294" s="47">
        <f t="shared" si="6"/>
        <v>4730</v>
      </c>
      <c r="F294" s="205"/>
      <c r="G294" s="206"/>
      <c r="H294" s="206"/>
      <c r="I294" s="207"/>
    </row>
    <row r="295" spans="1:9" x14ac:dyDescent="0.35">
      <c r="A295" s="48" t="s">
        <v>76</v>
      </c>
      <c r="B295" s="41">
        <v>86</v>
      </c>
      <c r="C295" s="41" t="s">
        <v>62</v>
      </c>
      <c r="D295" s="172">
        <v>55</v>
      </c>
      <c r="E295" s="47">
        <f t="shared" si="6"/>
        <v>4730</v>
      </c>
      <c r="F295" s="205"/>
      <c r="G295" s="206"/>
      <c r="H295" s="206"/>
      <c r="I295" s="207"/>
    </row>
    <row r="296" spans="1:9" x14ac:dyDescent="0.35">
      <c r="A296" s="48" t="s">
        <v>77</v>
      </c>
      <c r="B296" s="41">
        <v>86</v>
      </c>
      <c r="C296" s="41" t="s">
        <v>62</v>
      </c>
      <c r="D296" s="172">
        <v>55</v>
      </c>
      <c r="E296" s="47">
        <f t="shared" si="6"/>
        <v>4730</v>
      </c>
      <c r="F296" s="205"/>
      <c r="G296" s="206"/>
      <c r="H296" s="206"/>
      <c r="I296" s="207"/>
    </row>
    <row r="297" spans="1:9" x14ac:dyDescent="0.35">
      <c r="A297" s="48" t="s">
        <v>78</v>
      </c>
      <c r="B297" s="41">
        <v>86</v>
      </c>
      <c r="C297" s="41" t="s">
        <v>62</v>
      </c>
      <c r="D297" s="172">
        <v>55</v>
      </c>
      <c r="E297" s="47">
        <f t="shared" si="6"/>
        <v>4730</v>
      </c>
      <c r="F297" s="205"/>
      <c r="G297" s="206"/>
      <c r="H297" s="206"/>
      <c r="I297" s="207"/>
    </row>
    <row r="298" spans="1:9" x14ac:dyDescent="0.35">
      <c r="A298" s="48" t="s">
        <v>79</v>
      </c>
      <c r="B298" s="41">
        <v>86</v>
      </c>
      <c r="C298" s="41" t="s">
        <v>62</v>
      </c>
      <c r="D298" s="172">
        <v>30</v>
      </c>
      <c r="E298" s="47">
        <f t="shared" si="6"/>
        <v>2580</v>
      </c>
      <c r="F298" s="205"/>
      <c r="G298" s="206"/>
      <c r="H298" s="206"/>
      <c r="I298" s="207"/>
    </row>
    <row r="299" spans="1:9" x14ac:dyDescent="0.35">
      <c r="A299" s="48" t="s">
        <v>80</v>
      </c>
      <c r="B299" s="41">
        <v>86</v>
      </c>
      <c r="C299" s="41" t="s">
        <v>62</v>
      </c>
      <c r="D299" s="172">
        <v>50</v>
      </c>
      <c r="E299" s="47">
        <f t="shared" si="6"/>
        <v>4300</v>
      </c>
      <c r="F299" s="205"/>
      <c r="G299" s="206"/>
      <c r="H299" s="206"/>
      <c r="I299" s="207"/>
    </row>
    <row r="300" spans="1:9" x14ac:dyDescent="0.35">
      <c r="A300" s="48" t="s">
        <v>81</v>
      </c>
      <c r="B300" s="41">
        <v>86</v>
      </c>
      <c r="C300" s="41" t="s">
        <v>62</v>
      </c>
      <c r="D300" s="172">
        <v>50</v>
      </c>
      <c r="E300" s="47">
        <f t="shared" si="6"/>
        <v>4300</v>
      </c>
      <c r="F300" s="205"/>
      <c r="G300" s="206"/>
      <c r="H300" s="206"/>
      <c r="I300" s="207"/>
    </row>
    <row r="301" spans="1:9" ht="15.75" customHeight="1" x14ac:dyDescent="0.35">
      <c r="A301" s="50" t="s">
        <v>82</v>
      </c>
      <c r="B301" s="41">
        <v>86</v>
      </c>
      <c r="C301" s="41" t="s">
        <v>62</v>
      </c>
      <c r="D301" s="172">
        <v>150</v>
      </c>
      <c r="E301" s="47">
        <f t="shared" si="6"/>
        <v>12900</v>
      </c>
      <c r="F301" s="205"/>
      <c r="G301" s="206"/>
      <c r="H301" s="206"/>
      <c r="I301" s="207"/>
    </row>
    <row r="302" spans="1:9" ht="15.75" customHeight="1" x14ac:dyDescent="0.35">
      <c r="A302" s="48" t="s">
        <v>83</v>
      </c>
      <c r="B302" s="41">
        <v>1</v>
      </c>
      <c r="C302" s="41" t="s">
        <v>73</v>
      </c>
      <c r="D302" s="172">
        <v>1000</v>
      </c>
      <c r="E302" s="47">
        <f t="shared" si="6"/>
        <v>1000</v>
      </c>
      <c r="F302" s="205"/>
      <c r="G302" s="206"/>
      <c r="H302" s="206"/>
      <c r="I302" s="207"/>
    </row>
    <row r="303" spans="1:9" ht="15.75" customHeight="1" x14ac:dyDescent="0.35">
      <c r="A303" s="48" t="s">
        <v>84</v>
      </c>
      <c r="B303" s="41">
        <v>1</v>
      </c>
      <c r="C303" s="41" t="s">
        <v>73</v>
      </c>
      <c r="D303" s="172">
        <v>1000</v>
      </c>
      <c r="E303" s="47">
        <f t="shared" si="6"/>
        <v>1000</v>
      </c>
      <c r="F303" s="205"/>
      <c r="G303" s="206"/>
      <c r="H303" s="206"/>
      <c r="I303" s="207"/>
    </row>
    <row r="304" spans="1:9" ht="15.75" customHeight="1" thickBot="1" x14ac:dyDescent="0.4">
      <c r="A304" s="143" t="s">
        <v>85</v>
      </c>
      <c r="B304" s="41">
        <v>1</v>
      </c>
      <c r="C304" s="41" t="s">
        <v>73</v>
      </c>
      <c r="D304" s="172">
        <v>1500</v>
      </c>
      <c r="E304" s="47">
        <f t="shared" si="6"/>
        <v>1500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v>80</v>
      </c>
      <c r="E306" s="47">
        <f t="shared" si="6"/>
        <v>6880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c r="E308" s="47">
        <f t="shared" si="6"/>
        <v>0</v>
      </c>
      <c r="F308" s="205" t="s">
        <v>278</v>
      </c>
      <c r="G308" s="206"/>
      <c r="H308" s="206"/>
      <c r="I308" s="207"/>
    </row>
    <row r="309" spans="1:9" ht="15.75" customHeight="1" x14ac:dyDescent="0.35">
      <c r="A309" s="48" t="s">
        <v>234</v>
      </c>
      <c r="B309" s="142">
        <v>1</v>
      </c>
      <c r="C309" s="142" t="s">
        <v>90</v>
      </c>
      <c r="D309" s="172"/>
      <c r="E309" s="47">
        <f t="shared" si="6"/>
        <v>0</v>
      </c>
      <c r="F309" s="205" t="s">
        <v>278</v>
      </c>
      <c r="G309" s="206"/>
      <c r="H309" s="206"/>
      <c r="I309" s="207"/>
    </row>
    <row r="310" spans="1:9" ht="15.75" customHeight="1" x14ac:dyDescent="0.35">
      <c r="A310" s="48" t="s">
        <v>92</v>
      </c>
      <c r="B310" s="41">
        <v>1</v>
      </c>
      <c r="C310" s="142" t="s">
        <v>90</v>
      </c>
      <c r="D310" s="172"/>
      <c r="E310" s="47">
        <f t="shared" si="6"/>
        <v>0</v>
      </c>
      <c r="F310" s="205" t="s">
        <v>278</v>
      </c>
      <c r="G310" s="206"/>
      <c r="H310" s="206"/>
      <c r="I310" s="207"/>
    </row>
    <row r="311" spans="1:9" ht="15.75" customHeight="1" x14ac:dyDescent="0.35">
      <c r="A311" s="48" t="s">
        <v>93</v>
      </c>
      <c r="B311" s="41">
        <v>1</v>
      </c>
      <c r="C311" s="142" t="s">
        <v>90</v>
      </c>
      <c r="D311" s="172"/>
      <c r="E311" s="47">
        <f t="shared" si="6"/>
        <v>0</v>
      </c>
      <c r="F311" s="205" t="s">
        <v>278</v>
      </c>
      <c r="G311" s="206"/>
      <c r="H311" s="206"/>
      <c r="I311" s="207"/>
    </row>
    <row r="312" spans="1:9" ht="15.75" customHeight="1" thickBot="1" x14ac:dyDescent="0.4">
      <c r="A312" s="48" t="s">
        <v>94</v>
      </c>
      <c r="B312" s="142">
        <v>1</v>
      </c>
      <c r="C312" s="41" t="s">
        <v>90</v>
      </c>
      <c r="D312" s="172"/>
      <c r="E312" s="47">
        <f t="shared" si="6"/>
        <v>0</v>
      </c>
      <c r="F312" s="205" t="s">
        <v>278</v>
      </c>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100</v>
      </c>
      <c r="E314" s="47">
        <f t="shared" si="6"/>
        <v>8600</v>
      </c>
      <c r="F314" s="205"/>
      <c r="G314" s="206"/>
      <c r="H314" s="206"/>
      <c r="I314" s="207"/>
    </row>
    <row r="315" spans="1:9" ht="15.75" customHeight="1" x14ac:dyDescent="0.35">
      <c r="A315" s="48" t="s">
        <v>97</v>
      </c>
      <c r="B315" s="41">
        <v>86</v>
      </c>
      <c r="C315" s="41" t="s">
        <v>62</v>
      </c>
      <c r="D315" s="172"/>
      <c r="E315" s="47">
        <f t="shared" si="6"/>
        <v>0</v>
      </c>
      <c r="F315" s="205" t="s">
        <v>277</v>
      </c>
      <c r="G315" s="206"/>
      <c r="H315" s="206"/>
      <c r="I315" s="207"/>
    </row>
    <row r="316" spans="1:9" ht="15.75" customHeight="1" x14ac:dyDescent="0.35">
      <c r="A316" s="48" t="s">
        <v>98</v>
      </c>
      <c r="B316" s="41">
        <v>86</v>
      </c>
      <c r="C316" s="41" t="s">
        <v>62</v>
      </c>
      <c r="D316" s="172">
        <v>150</v>
      </c>
      <c r="E316" s="47">
        <f t="shared" si="6"/>
        <v>12900</v>
      </c>
      <c r="F316" s="205"/>
      <c r="G316" s="206"/>
      <c r="H316" s="206"/>
      <c r="I316" s="207"/>
    </row>
    <row r="317" spans="1:9" ht="15.75" customHeight="1" thickBot="1" x14ac:dyDescent="0.4">
      <c r="A317" s="48" t="s">
        <v>99</v>
      </c>
      <c r="B317" s="41">
        <v>86</v>
      </c>
      <c r="C317" s="41" t="s">
        <v>62</v>
      </c>
      <c r="D317" s="172">
        <v>20</v>
      </c>
      <c r="E317" s="47">
        <f t="shared" si="6"/>
        <v>1720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2350</v>
      </c>
      <c r="E319" s="47">
        <f t="shared" si="6"/>
        <v>202100</v>
      </c>
      <c r="F319" s="205"/>
      <c r="G319" s="206"/>
      <c r="H319" s="206"/>
      <c r="I319" s="207"/>
    </row>
    <row r="320" spans="1:9" ht="15.75" customHeight="1" x14ac:dyDescent="0.35">
      <c r="A320" s="48" t="s">
        <v>102</v>
      </c>
      <c r="B320" s="41">
        <v>1</v>
      </c>
      <c r="C320" s="41" t="s">
        <v>90</v>
      </c>
      <c r="D320" s="172">
        <v>250</v>
      </c>
      <c r="E320" s="47">
        <f t="shared" si="6"/>
        <v>250</v>
      </c>
      <c r="F320" s="205"/>
      <c r="G320" s="206"/>
      <c r="H320" s="206"/>
      <c r="I320" s="207"/>
    </row>
    <row r="321" spans="1:9" ht="15.75" customHeight="1" x14ac:dyDescent="0.35">
      <c r="A321" s="48" t="s">
        <v>103</v>
      </c>
      <c r="B321" s="41">
        <v>1</v>
      </c>
      <c r="C321" s="41" t="s">
        <v>90</v>
      </c>
      <c r="D321" s="172">
        <v>500</v>
      </c>
      <c r="E321" s="47">
        <f t="shared" si="6"/>
        <v>500</v>
      </c>
      <c r="F321" s="205"/>
      <c r="G321" s="206"/>
      <c r="H321" s="206"/>
      <c r="I321" s="207"/>
    </row>
    <row r="322" spans="1:9" ht="15.75" customHeight="1" x14ac:dyDescent="0.35">
      <c r="A322" s="48" t="s">
        <v>104</v>
      </c>
      <c r="B322" s="41">
        <v>1</v>
      </c>
      <c r="C322" s="41" t="s">
        <v>90</v>
      </c>
      <c r="D322" s="172">
        <v>100</v>
      </c>
      <c r="E322" s="47">
        <f t="shared" si="6"/>
        <v>100</v>
      </c>
      <c r="F322" s="205"/>
      <c r="G322" s="206"/>
      <c r="H322" s="206"/>
      <c r="I322" s="207"/>
    </row>
    <row r="323" spans="1:9" ht="15.75" customHeight="1" thickBot="1" x14ac:dyDescent="0.4">
      <c r="A323" s="48" t="s">
        <v>105</v>
      </c>
      <c r="B323" s="41">
        <v>86</v>
      </c>
      <c r="C323" s="41" t="s">
        <v>62</v>
      </c>
      <c r="D323" s="172">
        <v>350</v>
      </c>
      <c r="E323" s="47">
        <f t="shared" si="6"/>
        <v>30100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t="s">
        <v>271</v>
      </c>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t="s">
        <v>271</v>
      </c>
      <c r="G327" s="206"/>
      <c r="H327" s="206"/>
      <c r="I327" s="207"/>
    </row>
    <row r="328" spans="1:9" ht="15.75" customHeight="1" x14ac:dyDescent="0.35">
      <c r="A328" s="51" t="s">
        <v>110</v>
      </c>
      <c r="B328" s="41">
        <v>43</v>
      </c>
      <c r="C328" s="41" t="s">
        <v>62</v>
      </c>
      <c r="D328" s="172"/>
      <c r="E328" s="47">
        <f t="shared" si="6"/>
        <v>0</v>
      </c>
      <c r="F328" s="205" t="s">
        <v>271</v>
      </c>
      <c r="G328" s="206"/>
      <c r="H328" s="206"/>
      <c r="I328" s="207"/>
    </row>
    <row r="329" spans="1:9" ht="15.75" customHeight="1" x14ac:dyDescent="0.35">
      <c r="A329" s="51" t="s">
        <v>111</v>
      </c>
      <c r="B329" s="41">
        <v>43</v>
      </c>
      <c r="C329" s="41" t="s">
        <v>62</v>
      </c>
      <c r="D329" s="172"/>
      <c r="E329" s="47">
        <f t="shared" si="6"/>
        <v>0</v>
      </c>
      <c r="F329" s="205" t="s">
        <v>271</v>
      </c>
      <c r="G329" s="206"/>
      <c r="H329" s="206"/>
      <c r="I329" s="207"/>
    </row>
    <row r="330" spans="1:9" ht="15.75" customHeight="1" x14ac:dyDescent="0.35">
      <c r="A330" s="51" t="s">
        <v>112</v>
      </c>
      <c r="B330" s="41">
        <v>43</v>
      </c>
      <c r="C330" s="41" t="s">
        <v>62</v>
      </c>
      <c r="D330" s="172"/>
      <c r="E330" s="47">
        <f t="shared" si="6"/>
        <v>0</v>
      </c>
      <c r="F330" s="205" t="s">
        <v>271</v>
      </c>
      <c r="G330" s="206"/>
      <c r="H330" s="206"/>
      <c r="I330" s="207"/>
    </row>
    <row r="331" spans="1:9" ht="15.75" customHeight="1" thickBot="1" x14ac:dyDescent="0.4">
      <c r="A331" s="50" t="s">
        <v>113</v>
      </c>
      <c r="B331" s="41">
        <v>43</v>
      </c>
      <c r="C331" s="41" t="s">
        <v>62</v>
      </c>
      <c r="D331" s="172">
        <v>150</v>
      </c>
      <c r="E331" s="47">
        <f t="shared" si="6"/>
        <v>6450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250</v>
      </c>
      <c r="E333" s="47">
        <f t="shared" si="6"/>
        <v>250</v>
      </c>
      <c r="F333" s="205"/>
      <c r="G333" s="206"/>
      <c r="H333" s="206"/>
      <c r="I333" s="207"/>
    </row>
    <row r="334" spans="1:9" ht="15.75" customHeight="1" x14ac:dyDescent="0.35">
      <c r="A334" s="50" t="s">
        <v>116</v>
      </c>
      <c r="B334" s="41">
        <v>1</v>
      </c>
      <c r="C334" s="41" t="s">
        <v>90</v>
      </c>
      <c r="D334" s="172">
        <v>2000</v>
      </c>
      <c r="E334" s="47">
        <f t="shared" si="6"/>
        <v>2000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1500</v>
      </c>
      <c r="E341" s="47">
        <f t="shared" si="6"/>
        <v>1500</v>
      </c>
      <c r="F341" s="205"/>
      <c r="G341" s="206"/>
      <c r="H341" s="206"/>
      <c r="I341" s="207"/>
    </row>
    <row r="342" spans="1:9" ht="15.75" customHeight="1" x14ac:dyDescent="0.35">
      <c r="A342" s="50" t="s">
        <v>124</v>
      </c>
      <c r="B342" s="41">
        <v>1</v>
      </c>
      <c r="C342" s="41" t="s">
        <v>90</v>
      </c>
      <c r="D342" s="172">
        <v>250</v>
      </c>
      <c r="E342" s="47">
        <f t="shared" si="6"/>
        <v>250</v>
      </c>
      <c r="F342" s="205"/>
      <c r="G342" s="206"/>
      <c r="H342" s="206"/>
      <c r="I342" s="207"/>
    </row>
    <row r="343" spans="1:9" ht="15.75" customHeight="1" x14ac:dyDescent="0.35">
      <c r="A343" s="50" t="s">
        <v>125</v>
      </c>
      <c r="B343" s="41">
        <v>1</v>
      </c>
      <c r="C343" s="41" t="s">
        <v>90</v>
      </c>
      <c r="D343" s="172">
        <v>250</v>
      </c>
      <c r="E343" s="47">
        <f t="shared" si="6"/>
        <v>250</v>
      </c>
      <c r="F343" s="205"/>
      <c r="G343" s="206"/>
      <c r="H343" s="206"/>
      <c r="I343" s="207"/>
    </row>
    <row r="344" spans="1:9" ht="15.75" customHeight="1" x14ac:dyDescent="0.35">
      <c r="A344" s="50" t="s">
        <v>126</v>
      </c>
      <c r="B344" s="41">
        <v>1</v>
      </c>
      <c r="C344" s="41" t="s">
        <v>90</v>
      </c>
      <c r="D344" s="172">
        <v>1000</v>
      </c>
      <c r="E344" s="47">
        <f t="shared" si="6"/>
        <v>1000</v>
      </c>
      <c r="F344" s="205"/>
      <c r="G344" s="206"/>
      <c r="H344" s="206"/>
      <c r="I344" s="207"/>
    </row>
    <row r="345" spans="1:9" ht="15.75" customHeight="1" x14ac:dyDescent="0.35">
      <c r="A345" s="50" t="s">
        <v>127</v>
      </c>
      <c r="B345" s="41">
        <v>1</v>
      </c>
      <c r="C345" s="41" t="s">
        <v>90</v>
      </c>
      <c r="D345" s="172">
        <v>6000</v>
      </c>
      <c r="E345" s="47">
        <f t="shared" si="6"/>
        <v>6000</v>
      </c>
      <c r="F345" s="205"/>
      <c r="G345" s="206"/>
      <c r="H345" s="206"/>
      <c r="I345" s="207"/>
    </row>
    <row r="346" spans="1:9" ht="15.75" customHeight="1" x14ac:dyDescent="0.35">
      <c r="A346" s="50" t="s">
        <v>128</v>
      </c>
      <c r="B346" s="41">
        <v>1</v>
      </c>
      <c r="C346" s="41" t="s">
        <v>90</v>
      </c>
      <c r="D346" s="172">
        <v>500</v>
      </c>
      <c r="E346" s="47">
        <f t="shared" si="6"/>
        <v>500</v>
      </c>
      <c r="F346" s="205"/>
      <c r="G346" s="206"/>
      <c r="H346" s="206"/>
      <c r="I346" s="207"/>
    </row>
    <row r="347" spans="1:9" ht="15.75" customHeight="1" x14ac:dyDescent="0.35">
      <c r="A347" s="50" t="s">
        <v>129</v>
      </c>
      <c r="B347" s="41">
        <v>1</v>
      </c>
      <c r="C347" s="41" t="s">
        <v>90</v>
      </c>
      <c r="D347" s="172">
        <v>14000</v>
      </c>
      <c r="E347" s="47">
        <f t="shared" si="6"/>
        <v>14000</v>
      </c>
      <c r="F347" s="205" t="s">
        <v>276</v>
      </c>
      <c r="G347" s="206"/>
      <c r="H347" s="206"/>
      <c r="I347" s="207"/>
    </row>
    <row r="348" spans="1:9" ht="15.75" customHeight="1" x14ac:dyDescent="0.35">
      <c r="A348" s="50" t="s">
        <v>130</v>
      </c>
      <c r="B348" s="41">
        <v>1</v>
      </c>
      <c r="C348" s="41" t="s">
        <v>90</v>
      </c>
      <c r="D348" s="172">
        <v>150</v>
      </c>
      <c r="E348" s="47">
        <f t="shared" si="6"/>
        <v>150</v>
      </c>
      <c r="F348" s="205" t="s">
        <v>132</v>
      </c>
      <c r="G348" s="206"/>
      <c r="H348" s="206"/>
      <c r="I348" s="207"/>
    </row>
    <row r="349" spans="1:9" ht="15.75" customHeight="1" x14ac:dyDescent="0.35">
      <c r="A349" s="50" t="s">
        <v>133</v>
      </c>
      <c r="B349" s="41">
        <v>1</v>
      </c>
      <c r="C349" s="41" t="s">
        <v>90</v>
      </c>
      <c r="D349" s="172">
        <v>24000</v>
      </c>
      <c r="E349" s="47">
        <f t="shared" si="6"/>
        <v>24000</v>
      </c>
      <c r="F349" s="205" t="s">
        <v>134</v>
      </c>
      <c r="G349" s="206"/>
      <c r="H349" s="206"/>
      <c r="I349" s="207"/>
    </row>
    <row r="350" spans="1:9" ht="15.75" customHeight="1" thickBot="1" x14ac:dyDescent="0.4">
      <c r="A350" s="50" t="s">
        <v>135</v>
      </c>
      <c r="B350" s="41">
        <v>1</v>
      </c>
      <c r="C350" s="41" t="s">
        <v>90</v>
      </c>
      <c r="D350" s="172">
        <v>160000</v>
      </c>
      <c r="E350" s="47">
        <f t="shared" si="6"/>
        <v>160000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t="s">
        <v>271</v>
      </c>
      <c r="G352" s="206"/>
      <c r="H352" s="206"/>
      <c r="I352" s="207"/>
    </row>
    <row r="353" spans="1:9" ht="15.75" customHeight="1" x14ac:dyDescent="0.35">
      <c r="A353" s="50" t="s">
        <v>139</v>
      </c>
      <c r="B353" s="41">
        <v>1</v>
      </c>
      <c r="C353" s="41" t="s">
        <v>90</v>
      </c>
      <c r="D353" s="172"/>
      <c r="E353" s="47">
        <f t="shared" si="6"/>
        <v>0</v>
      </c>
      <c r="F353" s="205" t="s">
        <v>271</v>
      </c>
      <c r="G353" s="206"/>
      <c r="H353" s="206"/>
      <c r="I353" s="207"/>
    </row>
    <row r="354" spans="1:9" ht="15.75" customHeight="1" x14ac:dyDescent="0.35">
      <c r="A354" s="48" t="s">
        <v>140</v>
      </c>
      <c r="B354" s="41">
        <v>1</v>
      </c>
      <c r="C354" s="41" t="s">
        <v>73</v>
      </c>
      <c r="D354" s="172"/>
      <c r="E354" s="47">
        <f t="shared" si="6"/>
        <v>0</v>
      </c>
      <c r="F354" s="205" t="s">
        <v>271</v>
      </c>
      <c r="G354" s="206"/>
      <c r="H354" s="206"/>
      <c r="I354" s="207"/>
    </row>
    <row r="355" spans="1:9" ht="15.75" customHeight="1" x14ac:dyDescent="0.35">
      <c r="A355" s="50" t="s">
        <v>141</v>
      </c>
      <c r="B355" s="41">
        <v>1</v>
      </c>
      <c r="C355" s="41" t="s">
        <v>90</v>
      </c>
      <c r="D355" s="172">
        <v>2000</v>
      </c>
      <c r="E355" s="47">
        <f t="shared" ref="E355:E371" si="7">SUM(B355)*D355</f>
        <v>2000</v>
      </c>
      <c r="F355" s="205"/>
      <c r="G355" s="206"/>
      <c r="H355" s="206"/>
      <c r="I355" s="207"/>
    </row>
    <row r="356" spans="1:9" ht="15.75" customHeight="1" thickBot="1" x14ac:dyDescent="0.4">
      <c r="A356" s="50" t="s">
        <v>142</v>
      </c>
      <c r="B356" s="41">
        <v>1</v>
      </c>
      <c r="C356" s="41" t="s">
        <v>90</v>
      </c>
      <c r="D356" s="172">
        <v>2500</v>
      </c>
      <c r="E356" s="47">
        <f t="shared" si="7"/>
        <v>2500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c r="E358" s="47">
        <f t="shared" si="7"/>
        <v>0</v>
      </c>
      <c r="F358" s="205" t="s">
        <v>274</v>
      </c>
      <c r="G358" s="206"/>
      <c r="H358" s="206"/>
      <c r="I358" s="207"/>
    </row>
    <row r="359" spans="1:9" ht="15.75" customHeight="1" x14ac:dyDescent="0.35">
      <c r="A359" s="50" t="s">
        <v>145</v>
      </c>
      <c r="B359" s="41">
        <v>1</v>
      </c>
      <c r="C359" s="41" t="s">
        <v>90</v>
      </c>
      <c r="D359" s="172">
        <v>15000</v>
      </c>
      <c r="E359" s="47">
        <f t="shared" si="7"/>
        <v>15000</v>
      </c>
      <c r="F359" s="205"/>
      <c r="G359" s="206"/>
      <c r="H359" s="206"/>
      <c r="I359" s="207"/>
    </row>
    <row r="360" spans="1:9" ht="15.75" customHeight="1" x14ac:dyDescent="0.35">
      <c r="A360" s="50" t="s">
        <v>146</v>
      </c>
      <c r="B360" s="41">
        <v>1</v>
      </c>
      <c r="C360" s="41" t="s">
        <v>90</v>
      </c>
      <c r="D360" s="172"/>
      <c r="E360" s="47">
        <f t="shared" si="7"/>
        <v>0</v>
      </c>
      <c r="F360" s="205" t="s">
        <v>274</v>
      </c>
      <c r="G360" s="206"/>
      <c r="H360" s="206"/>
      <c r="I360" s="207"/>
    </row>
    <row r="361" spans="1:9" ht="15.75" customHeight="1" x14ac:dyDescent="0.35">
      <c r="A361" s="50" t="s">
        <v>147</v>
      </c>
      <c r="B361" s="41">
        <v>15</v>
      </c>
      <c r="C361" s="41" t="s">
        <v>131</v>
      </c>
      <c r="D361" s="172">
        <v>200</v>
      </c>
      <c r="E361" s="47">
        <f t="shared" si="7"/>
        <v>3000</v>
      </c>
      <c r="F361" s="205"/>
      <c r="G361" s="206"/>
      <c r="H361" s="206"/>
      <c r="I361" s="207"/>
    </row>
    <row r="362" spans="1:9" ht="15.75" customHeight="1" x14ac:dyDescent="0.35">
      <c r="A362" s="50" t="s">
        <v>148</v>
      </c>
      <c r="B362" s="41">
        <v>1</v>
      </c>
      <c r="C362" s="41" t="s">
        <v>90</v>
      </c>
      <c r="D362" s="172"/>
      <c r="E362" s="47">
        <f t="shared" si="7"/>
        <v>0</v>
      </c>
      <c r="F362" s="205" t="s">
        <v>271</v>
      </c>
      <c r="G362" s="206"/>
      <c r="H362" s="206"/>
      <c r="I362" s="207"/>
    </row>
    <row r="363" spans="1:9" ht="15.75" customHeight="1" thickBot="1" x14ac:dyDescent="0.4">
      <c r="A363" s="50" t="s">
        <v>149</v>
      </c>
      <c r="B363" s="41">
        <v>80</v>
      </c>
      <c r="C363" s="41" t="s">
        <v>131</v>
      </c>
      <c r="D363" s="172">
        <v>50</v>
      </c>
      <c r="E363" s="47">
        <f t="shared" si="7"/>
        <v>4000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c r="E365" s="47">
        <f t="shared" si="7"/>
        <v>0</v>
      </c>
      <c r="F365" s="205" t="s">
        <v>270</v>
      </c>
      <c r="G365" s="206"/>
      <c r="H365" s="206"/>
      <c r="I365" s="207"/>
    </row>
    <row r="366" spans="1:9" ht="15.75" customHeight="1" x14ac:dyDescent="0.35">
      <c r="A366" s="48" t="s">
        <v>152</v>
      </c>
      <c r="B366" s="41">
        <v>1</v>
      </c>
      <c r="C366" s="41" t="s">
        <v>73</v>
      </c>
      <c r="D366" s="172"/>
      <c r="E366" s="47">
        <f t="shared" si="7"/>
        <v>0</v>
      </c>
      <c r="F366" s="205" t="s">
        <v>270</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c r="E369" s="47">
        <f t="shared" si="7"/>
        <v>0</v>
      </c>
      <c r="F369" s="205" t="s">
        <v>274</v>
      </c>
      <c r="G369" s="206"/>
      <c r="H369" s="206"/>
      <c r="I369" s="207"/>
    </row>
    <row r="370" spans="1:9" ht="15.75" customHeight="1" x14ac:dyDescent="0.35">
      <c r="A370" s="48" t="s">
        <v>158</v>
      </c>
      <c r="B370" s="41">
        <v>1</v>
      </c>
      <c r="C370" s="41" t="s">
        <v>90</v>
      </c>
      <c r="D370" s="172"/>
      <c r="E370" s="47">
        <f t="shared" si="7"/>
        <v>0</v>
      </c>
      <c r="F370" s="205" t="s">
        <v>274</v>
      </c>
      <c r="G370" s="206"/>
      <c r="H370" s="206"/>
      <c r="I370" s="207"/>
    </row>
    <row r="371" spans="1:9" ht="15.75" customHeight="1" x14ac:dyDescent="0.35">
      <c r="A371" s="48" t="s">
        <v>159</v>
      </c>
      <c r="B371" s="41">
        <v>1</v>
      </c>
      <c r="C371" s="41" t="s">
        <v>90</v>
      </c>
      <c r="D371" s="172"/>
      <c r="E371" s="47">
        <f t="shared" si="7"/>
        <v>0</v>
      </c>
      <c r="F371" s="205" t="s">
        <v>274</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920830</v>
      </c>
      <c r="F373" s="199"/>
      <c r="G373" s="200"/>
      <c r="H373" s="200"/>
      <c r="I373" s="201"/>
    </row>
    <row r="374" spans="1:9" ht="16.5" customHeight="1" thickTop="1" thickBot="1" x14ac:dyDescent="0.4">
      <c r="A374" s="52" t="s">
        <v>161</v>
      </c>
      <c r="B374" s="53"/>
      <c r="C374" s="54"/>
      <c r="D374" s="55"/>
      <c r="E374" s="56">
        <f>SUM(E373)/B261</f>
        <v>10707.325581395349</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0.03</v>
      </c>
      <c r="F377" s="237"/>
      <c r="G377" s="238"/>
      <c r="H377" s="238"/>
      <c r="I377" s="239"/>
    </row>
    <row r="378" spans="1:9" ht="15.75" customHeight="1" thickBot="1" x14ac:dyDescent="0.4">
      <c r="A378" s="61" t="s">
        <v>164</v>
      </c>
      <c r="B378" s="66"/>
      <c r="C378" s="67"/>
      <c r="D378" s="68"/>
      <c r="E378" s="175">
        <v>0.02</v>
      </c>
      <c r="F378" s="248"/>
      <c r="G378" s="249"/>
      <c r="H378" s="249"/>
      <c r="I378" s="250"/>
    </row>
    <row r="379" spans="1:9" ht="16.5" customHeight="1" thickTop="1" thickBot="1" x14ac:dyDescent="0.4">
      <c r="A379" s="52" t="s">
        <v>165</v>
      </c>
      <c r="B379" s="53"/>
      <c r="C379" s="54"/>
      <c r="D379" s="55"/>
      <c r="E379" s="94">
        <f>SUM(E377:E378)</f>
        <v>0.05</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151</v>
      </c>
      <c r="E385" s="78">
        <f>SUM(B385)*D385</f>
        <v>10811.599999999999</v>
      </c>
      <c r="F385" s="82">
        <v>3</v>
      </c>
      <c r="G385" s="83">
        <f>SUM(E385*F385)</f>
        <v>32434.799999999996</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1118</v>
      </c>
      <c r="E387" s="78">
        <f>SUM(B387)*D387</f>
        <v>80048.799999999988</v>
      </c>
      <c r="F387" s="82">
        <v>3</v>
      </c>
      <c r="G387" s="83">
        <f>SUM(E387*F387)</f>
        <v>240146.39999999997</v>
      </c>
      <c r="H387" s="80"/>
      <c r="I387" s="75"/>
    </row>
    <row r="388" spans="1:9" ht="16" thickBot="1" x14ac:dyDescent="0.4">
      <c r="A388" s="179" t="s">
        <v>173</v>
      </c>
      <c r="B388" s="129">
        <v>1</v>
      </c>
      <c r="C388" s="39" t="s">
        <v>90</v>
      </c>
      <c r="D388" s="176">
        <v>5000</v>
      </c>
      <c r="E388" s="78">
        <f>SUM(B388)*D388</f>
        <v>5000</v>
      </c>
      <c r="F388" s="85">
        <v>3</v>
      </c>
      <c r="G388" s="86">
        <f>SUM(E388*F388)</f>
        <v>15000</v>
      </c>
      <c r="H388" s="80"/>
      <c r="I388" s="75"/>
    </row>
    <row r="389" spans="1:9" ht="16" thickBot="1" x14ac:dyDescent="0.4">
      <c r="A389" s="87" t="s">
        <v>174</v>
      </c>
      <c r="B389" s="40"/>
      <c r="C389" s="40"/>
      <c r="D389" s="40"/>
      <c r="E389" s="40"/>
      <c r="F389" s="88"/>
      <c r="G389" s="89">
        <f>SUM(G385:G388)</f>
        <v>287581.19999999995</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151</v>
      </c>
      <c r="E393" s="78">
        <f>SUM(B393)*D393</f>
        <v>10811.599999999999</v>
      </c>
      <c r="F393" s="82">
        <v>16</v>
      </c>
      <c r="G393" s="83">
        <f>SUM(E393*F393)</f>
        <v>172985.59999999998</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1118</v>
      </c>
      <c r="E395" s="78">
        <f>SUM(B395)*D395</f>
        <v>80048.799999999988</v>
      </c>
      <c r="F395" s="82">
        <v>16</v>
      </c>
      <c r="G395" s="83">
        <f>SUM(E395*F395)</f>
        <v>1280780.7999999998</v>
      </c>
      <c r="H395" s="80"/>
      <c r="I395" s="75"/>
    </row>
    <row r="396" spans="1:9" ht="16" thickBot="1" x14ac:dyDescent="0.4">
      <c r="A396" s="179" t="s">
        <v>173</v>
      </c>
      <c r="B396" s="129">
        <v>1</v>
      </c>
      <c r="C396" s="39" t="s">
        <v>90</v>
      </c>
      <c r="D396" s="176">
        <v>5000</v>
      </c>
      <c r="E396" s="78">
        <f>SUM(B396)*D396</f>
        <v>5000</v>
      </c>
      <c r="F396" s="85">
        <v>16</v>
      </c>
      <c r="G396" s="86">
        <f>SUM(E396*F396)</f>
        <v>80000</v>
      </c>
      <c r="H396" s="80"/>
      <c r="I396" s="75"/>
    </row>
    <row r="397" spans="1:9" ht="16" thickBot="1" x14ac:dyDescent="0.4">
      <c r="A397" s="87" t="s">
        <v>176</v>
      </c>
      <c r="B397" s="40"/>
      <c r="C397" s="40"/>
      <c r="D397" s="40"/>
      <c r="E397" s="40"/>
      <c r="F397" s="88"/>
      <c r="G397" s="89">
        <f>SUM(G393:G396)</f>
        <v>1533766.4</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151</v>
      </c>
      <c r="E401" s="78">
        <f>SUM(B401)*D401</f>
        <v>12865.2</v>
      </c>
      <c r="F401" s="82">
        <v>7</v>
      </c>
      <c r="G401" s="83">
        <f>SUM(E401*F401)</f>
        <v>90056.400000000009</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1118</v>
      </c>
      <c r="E403" s="78">
        <f>SUM(B403)*D403</f>
        <v>95253.6</v>
      </c>
      <c r="F403" s="82">
        <v>7</v>
      </c>
      <c r="G403" s="83">
        <f>SUM(E403*F403)</f>
        <v>666775.20000000007</v>
      </c>
      <c r="H403" s="80"/>
      <c r="I403" s="75"/>
    </row>
    <row r="404" spans="1:9" ht="16" thickBot="1" x14ac:dyDescent="0.4">
      <c r="A404" s="179" t="s">
        <v>173</v>
      </c>
      <c r="B404" s="129">
        <v>1</v>
      </c>
      <c r="C404" s="39" t="s">
        <v>90</v>
      </c>
      <c r="D404" s="176">
        <v>5000</v>
      </c>
      <c r="E404" s="78">
        <f>SUM(B404)*D404</f>
        <v>5000</v>
      </c>
      <c r="F404" s="85">
        <v>7</v>
      </c>
      <c r="G404" s="86">
        <f>SUM(E404*F404)</f>
        <v>35000</v>
      </c>
      <c r="H404" s="80"/>
      <c r="I404" s="75"/>
    </row>
    <row r="405" spans="1:9" ht="16" thickBot="1" x14ac:dyDescent="0.4">
      <c r="A405" s="87" t="s">
        <v>256</v>
      </c>
      <c r="B405" s="40"/>
      <c r="C405" s="40"/>
      <c r="D405" s="40"/>
      <c r="E405" s="40"/>
      <c r="F405" s="88"/>
      <c r="G405" s="89">
        <f>SUM(G401:G404)</f>
        <v>791831.60000000009</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151</v>
      </c>
      <c r="E409" s="78">
        <f>SUM(B409)*D409</f>
        <v>12865.2</v>
      </c>
      <c r="F409" s="82">
        <v>11</v>
      </c>
      <c r="G409" s="83">
        <f>SUM(E409*F409)</f>
        <v>141517.20000000001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1118</v>
      </c>
      <c r="E411" s="78">
        <f>SUM(B411)*D411</f>
        <v>95253.6</v>
      </c>
      <c r="F411" s="82">
        <v>11</v>
      </c>
      <c r="G411" s="83">
        <f>SUM(E411*F411)</f>
        <v>1047789.6000000001</v>
      </c>
      <c r="H411" s="80"/>
      <c r="I411" s="75"/>
    </row>
    <row r="412" spans="1:9" ht="16" thickBot="1" x14ac:dyDescent="0.4">
      <c r="A412" s="179" t="s">
        <v>173</v>
      </c>
      <c r="B412" s="129">
        <v>1</v>
      </c>
      <c r="C412" s="39" t="s">
        <v>90</v>
      </c>
      <c r="D412" s="176">
        <v>5000</v>
      </c>
      <c r="E412" s="78">
        <f>SUM(B412)*D412</f>
        <v>5000</v>
      </c>
      <c r="F412" s="85">
        <v>11</v>
      </c>
      <c r="G412" s="86">
        <f>SUM(E412*F412)</f>
        <v>55000</v>
      </c>
      <c r="H412" s="80"/>
      <c r="I412" s="75"/>
    </row>
    <row r="413" spans="1:9" ht="16" thickBot="1" x14ac:dyDescent="0.4">
      <c r="A413" s="87" t="s">
        <v>178</v>
      </c>
      <c r="B413" s="40"/>
      <c r="C413" s="40"/>
      <c r="D413" s="40"/>
      <c r="E413" s="40"/>
      <c r="F413" s="88"/>
      <c r="G413" s="89">
        <f>SUM(G409:G412)</f>
        <v>1244306.8</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151</v>
      </c>
      <c r="E417" s="78">
        <f>SUM(B417)*D417</f>
        <v>13001.099999999999</v>
      </c>
      <c r="F417" s="82">
        <v>11</v>
      </c>
      <c r="G417" s="83">
        <f>SUM(E417*F417)</f>
        <v>143012.09999999998</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1118</v>
      </c>
      <c r="E419" s="78">
        <f>SUM(B419)*D419</f>
        <v>96259.799999999988</v>
      </c>
      <c r="F419" s="82">
        <v>11</v>
      </c>
      <c r="G419" s="83">
        <f>SUM(E419*F419)</f>
        <v>1058857.7999999998</v>
      </c>
      <c r="H419" s="80"/>
      <c r="I419" s="75"/>
    </row>
    <row r="420" spans="1:9" ht="16" thickBot="1" x14ac:dyDescent="0.4">
      <c r="A420" s="179" t="s">
        <v>173</v>
      </c>
      <c r="B420" s="129">
        <v>1</v>
      </c>
      <c r="C420" s="39" t="s">
        <v>90</v>
      </c>
      <c r="D420" s="176">
        <v>5000</v>
      </c>
      <c r="E420" s="78">
        <f>SUM(B420)*D420</f>
        <v>5000</v>
      </c>
      <c r="F420" s="85">
        <v>11</v>
      </c>
      <c r="G420" s="86">
        <f>SUM(E420*F420)</f>
        <v>55000</v>
      </c>
      <c r="H420" s="80"/>
      <c r="I420" s="75"/>
    </row>
    <row r="421" spans="1:9" ht="16" thickBot="1" x14ac:dyDescent="0.4">
      <c r="A421" s="87" t="s">
        <v>178</v>
      </c>
      <c r="B421" s="40"/>
      <c r="C421" s="40"/>
      <c r="D421" s="40"/>
      <c r="E421" s="40"/>
      <c r="F421" s="88"/>
      <c r="G421" s="89">
        <f>SUM(G417:G420)</f>
        <v>1256869.8999999999</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151</v>
      </c>
      <c r="E425" s="78">
        <f>SUM(B425)*D425</f>
        <v>14224.2</v>
      </c>
      <c r="F425" s="82">
        <v>22</v>
      </c>
      <c r="G425" s="83">
        <f>SUM(E425*F425)</f>
        <v>312932.40000000002</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1118</v>
      </c>
      <c r="E427" s="78">
        <f>SUM(B427)*D427</f>
        <v>105315.6</v>
      </c>
      <c r="F427" s="82">
        <v>22</v>
      </c>
      <c r="G427" s="83">
        <f>SUM(E427*F427)</f>
        <v>2316943.2000000002</v>
      </c>
      <c r="H427" s="80"/>
      <c r="I427" s="75"/>
    </row>
    <row r="428" spans="1:9" ht="16" thickBot="1" x14ac:dyDescent="0.4">
      <c r="A428" s="179" t="s">
        <v>173</v>
      </c>
      <c r="B428" s="129">
        <v>1</v>
      </c>
      <c r="C428" s="39" t="s">
        <v>90</v>
      </c>
      <c r="D428" s="176">
        <v>5000</v>
      </c>
      <c r="E428" s="78">
        <f>SUM(B428)*D428</f>
        <v>5000</v>
      </c>
      <c r="F428" s="85">
        <v>22</v>
      </c>
      <c r="G428" s="86">
        <f>SUM(E428*F428)</f>
        <v>110000</v>
      </c>
      <c r="H428" s="80"/>
      <c r="I428" s="75"/>
    </row>
    <row r="429" spans="1:9" ht="16" thickBot="1" x14ac:dyDescent="0.4">
      <c r="A429" s="87" t="s">
        <v>181</v>
      </c>
      <c r="B429" s="40"/>
      <c r="C429" s="40"/>
      <c r="D429" s="40"/>
      <c r="E429" s="40"/>
      <c r="F429" s="88"/>
      <c r="G429" s="89">
        <f>SUM(G425:G428)</f>
        <v>2739875.6</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151</v>
      </c>
      <c r="E433" s="78">
        <f>SUM(B433)*D433</f>
        <v>16353.3</v>
      </c>
      <c r="F433" s="82">
        <v>10</v>
      </c>
      <c r="G433" s="83">
        <f>SUM(E433*F433)</f>
        <v>163533</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1118</v>
      </c>
      <c r="E435" s="78">
        <f>SUM(B435)*D435</f>
        <v>121079.4</v>
      </c>
      <c r="F435" s="82">
        <v>10</v>
      </c>
      <c r="G435" s="83">
        <f>SUM(E435*F435)</f>
        <v>1210794</v>
      </c>
      <c r="H435" s="80"/>
      <c r="I435" s="75"/>
    </row>
    <row r="436" spans="1:9" ht="16" thickBot="1" x14ac:dyDescent="0.4">
      <c r="A436" s="179" t="s">
        <v>173</v>
      </c>
      <c r="B436" s="129">
        <v>1</v>
      </c>
      <c r="C436" s="39" t="s">
        <v>90</v>
      </c>
      <c r="D436" s="176">
        <v>5000</v>
      </c>
      <c r="E436" s="78">
        <f>SUM(B436)*D436</f>
        <v>5000</v>
      </c>
      <c r="F436" s="82">
        <v>10</v>
      </c>
      <c r="G436" s="83">
        <f>SUM(E436*F436)</f>
        <v>50000</v>
      </c>
      <c r="H436" s="65"/>
      <c r="I436" s="75"/>
    </row>
    <row r="437" spans="1:9" ht="16" thickBot="1" x14ac:dyDescent="0.4">
      <c r="A437" s="87" t="s">
        <v>259</v>
      </c>
      <c r="B437" s="40"/>
      <c r="C437" s="40"/>
      <c r="D437" s="40"/>
      <c r="E437" s="40"/>
      <c r="F437" s="40"/>
      <c r="G437" s="89">
        <f>SUM(G433:G436)</f>
        <v>1424327</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10</v>
      </c>
      <c r="E441" s="78">
        <f>SUM(B441)*D441</f>
        <v>191820</v>
      </c>
      <c r="F441" s="78"/>
      <c r="G441" s="111"/>
      <c r="H441" s="65"/>
      <c r="I441" s="110"/>
    </row>
    <row r="442" spans="1:9" ht="16" thickBot="1" x14ac:dyDescent="0.4">
      <c r="A442" s="117" t="s">
        <v>186</v>
      </c>
      <c r="B442" s="39">
        <v>19182</v>
      </c>
      <c r="C442" s="39" t="s">
        <v>185</v>
      </c>
      <c r="D442" s="176">
        <v>1</v>
      </c>
      <c r="E442" s="78">
        <f t="shared" ref="E442" si="8">SUM(B442)*D442</f>
        <v>19182</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167.5</v>
      </c>
      <c r="E444" s="78">
        <f t="shared" ref="E444:E448" si="9">SUM(B444)*D444</f>
        <v>232657.5</v>
      </c>
      <c r="F444" s="78"/>
      <c r="G444" s="111"/>
      <c r="H444" s="65"/>
      <c r="I444" s="110"/>
    </row>
    <row r="445" spans="1:9" x14ac:dyDescent="0.35">
      <c r="A445" s="96" t="s">
        <v>189</v>
      </c>
      <c r="B445" s="39">
        <v>1022</v>
      </c>
      <c r="C445" s="39" t="s">
        <v>185</v>
      </c>
      <c r="D445" s="176">
        <v>145.80000000000001</v>
      </c>
      <c r="E445" s="78">
        <f t="shared" si="9"/>
        <v>149007.6</v>
      </c>
      <c r="F445" s="78"/>
      <c r="G445" s="111"/>
      <c r="H445" s="65"/>
      <c r="I445" s="110"/>
    </row>
    <row r="446" spans="1:9" x14ac:dyDescent="0.35">
      <c r="A446" s="96" t="s">
        <v>190</v>
      </c>
      <c r="B446" s="39">
        <v>125</v>
      </c>
      <c r="C446" s="39" t="s">
        <v>185</v>
      </c>
      <c r="D446" s="176">
        <v>125</v>
      </c>
      <c r="E446" s="78">
        <f t="shared" si="9"/>
        <v>15625</v>
      </c>
      <c r="F446" s="78"/>
      <c r="G446" s="111"/>
      <c r="H446" s="65"/>
      <c r="I446" s="110"/>
    </row>
    <row r="447" spans="1:9" x14ac:dyDescent="0.35">
      <c r="A447" s="96" t="s">
        <v>192</v>
      </c>
      <c r="B447" s="39">
        <v>3467</v>
      </c>
      <c r="C447" s="39" t="s">
        <v>185</v>
      </c>
      <c r="D447" s="176">
        <v>135</v>
      </c>
      <c r="E447" s="78">
        <f t="shared" si="9"/>
        <v>468045</v>
      </c>
      <c r="F447" s="78"/>
      <c r="G447" s="111"/>
      <c r="H447" s="65"/>
      <c r="I447" s="110"/>
    </row>
    <row r="448" spans="1:9" ht="16" thickBot="1" x14ac:dyDescent="0.4">
      <c r="A448" s="117" t="s">
        <v>193</v>
      </c>
      <c r="B448" s="39">
        <v>2134</v>
      </c>
      <c r="C448" s="39" t="s">
        <v>185</v>
      </c>
      <c r="D448" s="176">
        <v>105</v>
      </c>
      <c r="E448" s="78">
        <f t="shared" si="9"/>
        <v>224070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25</v>
      </c>
      <c r="E450" s="78">
        <f t="shared" ref="E450:E455" si="10">SUM(B450)*D450</f>
        <v>151625</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195</v>
      </c>
      <c r="E453" s="78">
        <f t="shared" si="10"/>
        <v>16770</v>
      </c>
      <c r="F453" s="78"/>
      <c r="G453" s="111"/>
      <c r="H453" s="65"/>
      <c r="I453" s="110"/>
    </row>
    <row r="454" spans="1:9" x14ac:dyDescent="0.35">
      <c r="A454" s="96" t="s">
        <v>200</v>
      </c>
      <c r="B454" s="39">
        <v>1282</v>
      </c>
      <c r="C454" s="39" t="s">
        <v>201</v>
      </c>
      <c r="D454" s="176">
        <v>75</v>
      </c>
      <c r="E454" s="78">
        <f t="shared" si="10"/>
        <v>96150</v>
      </c>
      <c r="F454" s="78"/>
      <c r="G454" s="111"/>
      <c r="H454" s="65"/>
      <c r="I454" s="110"/>
    </row>
    <row r="455" spans="1:9" ht="16" thickBot="1" x14ac:dyDescent="0.4">
      <c r="A455" s="117" t="s">
        <v>202</v>
      </c>
      <c r="B455" s="39">
        <v>390</v>
      </c>
      <c r="C455" s="39" t="s">
        <v>201</v>
      </c>
      <c r="D455" s="176">
        <v>95</v>
      </c>
      <c r="E455" s="78">
        <f t="shared" si="10"/>
        <v>37050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1500</v>
      </c>
      <c r="E458" s="78">
        <f t="shared" si="12"/>
        <v>120000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2450302.1</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920830</v>
      </c>
      <c r="H471" s="27"/>
      <c r="I471" s="130"/>
    </row>
    <row r="472" spans="1:9" x14ac:dyDescent="0.35">
      <c r="A472" s="103" t="s">
        <v>218</v>
      </c>
      <c r="B472" s="92"/>
      <c r="C472" s="93"/>
      <c r="D472" s="93"/>
      <c r="E472" s="93"/>
      <c r="F472" s="126"/>
      <c r="G472" s="97">
        <f>SUM(G385,G393,G401,G409,G417,G425,G433)</f>
        <v>1056471.5</v>
      </c>
      <c r="H472" s="27"/>
      <c r="I472" s="130"/>
    </row>
    <row r="473" spans="1:9" x14ac:dyDescent="0.35">
      <c r="A473" s="103" t="s">
        <v>219</v>
      </c>
      <c r="B473" s="92"/>
      <c r="C473" s="93"/>
      <c r="D473" s="93"/>
      <c r="E473" s="93"/>
      <c r="F473" s="126"/>
      <c r="G473" s="97">
        <f>SUM(G387,G395,G403,G411,G419,G427,G435)</f>
        <v>7822087</v>
      </c>
      <c r="H473" s="27"/>
      <c r="I473" s="130"/>
    </row>
    <row r="474" spans="1:9" x14ac:dyDescent="0.35">
      <c r="A474" s="103" t="s">
        <v>220</v>
      </c>
      <c r="B474" s="92"/>
      <c r="C474" s="93"/>
      <c r="D474" s="93"/>
      <c r="E474" s="93"/>
      <c r="F474" s="126"/>
      <c r="G474" s="97">
        <f>SUM(G388,G396,G404,G412,G420,G428,G436)</f>
        <v>400000</v>
      </c>
      <c r="H474" s="27"/>
      <c r="I474" s="130"/>
    </row>
    <row r="475" spans="1:9" x14ac:dyDescent="0.35">
      <c r="A475" s="103" t="s">
        <v>221</v>
      </c>
      <c r="B475" s="92"/>
      <c r="C475" s="93"/>
      <c r="D475" s="93"/>
      <c r="E475" s="93"/>
      <c r="F475" s="126"/>
      <c r="G475" s="97">
        <f>SUM(G467)</f>
        <v>2450302.1</v>
      </c>
      <c r="H475" s="27"/>
      <c r="I475" s="130"/>
    </row>
    <row r="476" spans="1:9" x14ac:dyDescent="0.35">
      <c r="A476" s="103" t="s">
        <v>222</v>
      </c>
      <c r="B476" s="18"/>
      <c r="C476" s="93"/>
      <c r="D476" s="93"/>
      <c r="E476" s="93"/>
      <c r="F476" s="126"/>
      <c r="G476" s="97">
        <f>SUM(G471:G475)*3%</f>
        <v>379490.71799999999</v>
      </c>
      <c r="H476" s="27"/>
      <c r="I476" s="130"/>
    </row>
    <row r="477" spans="1:9" x14ac:dyDescent="0.35">
      <c r="A477" s="103" t="s">
        <v>223</v>
      </c>
      <c r="B477" s="92"/>
      <c r="C477" s="93"/>
      <c r="D477" s="93"/>
      <c r="E477" s="93"/>
      <c r="F477" s="126"/>
      <c r="G477" s="97">
        <f>SUM(G471:G476)*E379</f>
        <v>651459.06590000005</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13680640.3839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13481258.288399998</v>
      </c>
    </row>
    <row r="483" spans="1:7" ht="24" customHeight="1" thickBot="1" x14ac:dyDescent="0.4">
      <c r="A483" s="188" t="s">
        <v>262</v>
      </c>
      <c r="B483" s="189"/>
      <c r="C483" s="189"/>
      <c r="D483" s="189"/>
      <c r="E483" s="189"/>
      <c r="F483" s="190"/>
      <c r="G483" s="157">
        <f>SUM(G479)</f>
        <v>13680640.3839</v>
      </c>
    </row>
    <row r="484" spans="1:7" ht="31" customHeight="1" thickBot="1" x14ac:dyDescent="0.4">
      <c r="A484" s="188" t="s">
        <v>263</v>
      </c>
      <c r="B484" s="189"/>
      <c r="C484" s="189"/>
      <c r="D484" s="189"/>
      <c r="E484" s="189"/>
      <c r="F484" s="190"/>
      <c r="G484" s="157">
        <f>SUM(G482:G483)</f>
        <v>27161898.672299996</v>
      </c>
    </row>
  </sheetData>
  <sheetProtection sheet="1" objects="1" scenario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323" zoomScaleNormal="100" zoomScaleSheetLayoutView="100" workbookViewId="0">
      <selection activeCell="C288" sqref="C288"/>
    </sheetView>
  </sheetViews>
  <sheetFormatPr defaultRowHeight="15.5" x14ac:dyDescent="0.35"/>
  <cols>
    <col min="1" max="1" width="49.4609375" customWidth="1"/>
    <col min="2" max="2" width="17.07421875" customWidth="1"/>
    <col min="3" max="3" width="9.23046875" style="22"/>
    <col min="5" max="5" width="10.84375" customWidth="1"/>
    <col min="6" max="6" width="14.69140625" style="13" customWidth="1"/>
    <col min="7" max="7" width="15.2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1">SUM(B42)*D42</f>
        <v>0</v>
      </c>
      <c r="F42" s="205"/>
      <c r="G42" s="206"/>
      <c r="H42" s="206"/>
      <c r="I42" s="207"/>
    </row>
    <row r="43" spans="1:9" ht="15.75" customHeight="1" x14ac:dyDescent="0.35">
      <c r="A43" s="48" t="s">
        <v>64</v>
      </c>
      <c r="B43" s="41">
        <v>104</v>
      </c>
      <c r="C43" s="41" t="s">
        <v>62</v>
      </c>
      <c r="D43" s="172"/>
      <c r="E43" s="47">
        <f t="shared" si="1"/>
        <v>0</v>
      </c>
      <c r="F43" s="205"/>
      <c r="G43" s="206"/>
      <c r="H43" s="206"/>
      <c r="I43" s="207"/>
    </row>
    <row r="44" spans="1:9" ht="15.75" customHeight="1" x14ac:dyDescent="0.35">
      <c r="A44" s="48" t="s">
        <v>65</v>
      </c>
      <c r="B44" s="41">
        <v>104</v>
      </c>
      <c r="C44" s="41" t="s">
        <v>62</v>
      </c>
      <c r="D44" s="172"/>
      <c r="E44" s="47">
        <f t="shared" si="1"/>
        <v>0</v>
      </c>
      <c r="F44" s="205"/>
      <c r="G44" s="206"/>
      <c r="H44" s="206"/>
      <c r="I44" s="207"/>
    </row>
    <row r="45" spans="1:9" ht="15.75" customHeight="1" x14ac:dyDescent="0.35">
      <c r="A45" s="48" t="s">
        <v>66</v>
      </c>
      <c r="B45" s="41">
        <v>104</v>
      </c>
      <c r="C45" s="41" t="s">
        <v>62</v>
      </c>
      <c r="D45" s="172"/>
      <c r="E45" s="47">
        <f t="shared" si="1"/>
        <v>0</v>
      </c>
      <c r="F45" s="205"/>
      <c r="G45" s="206"/>
      <c r="H45" s="206"/>
      <c r="I45" s="207"/>
    </row>
    <row r="46" spans="1:9" ht="15.75" customHeight="1" x14ac:dyDescent="0.35">
      <c r="A46" s="48" t="s">
        <v>67</v>
      </c>
      <c r="B46" s="41">
        <v>104</v>
      </c>
      <c r="C46" s="41" t="s">
        <v>62</v>
      </c>
      <c r="D46" s="172"/>
      <c r="E46" s="47">
        <f t="shared" si="1"/>
        <v>0</v>
      </c>
      <c r="F46" s="205"/>
      <c r="G46" s="206"/>
      <c r="H46" s="206"/>
      <c r="I46" s="207"/>
    </row>
    <row r="47" spans="1:9" ht="15.75" customHeight="1" x14ac:dyDescent="0.35">
      <c r="A47" s="48" t="s">
        <v>68</v>
      </c>
      <c r="B47" s="41">
        <v>104</v>
      </c>
      <c r="C47" s="41" t="s">
        <v>62</v>
      </c>
      <c r="D47" s="172"/>
      <c r="E47" s="47">
        <f t="shared" si="1"/>
        <v>0</v>
      </c>
      <c r="F47" s="205"/>
      <c r="G47" s="206"/>
      <c r="H47" s="206"/>
      <c r="I47" s="207"/>
    </row>
    <row r="48" spans="1:9" ht="15.75" customHeight="1" x14ac:dyDescent="0.35">
      <c r="A48" s="48" t="s">
        <v>69</v>
      </c>
      <c r="B48" s="41">
        <v>104</v>
      </c>
      <c r="C48" s="41" t="s">
        <v>62</v>
      </c>
      <c r="D48" s="172"/>
      <c r="E48" s="47">
        <f t="shared" si="1"/>
        <v>0</v>
      </c>
      <c r="F48" s="205"/>
      <c r="G48" s="206"/>
      <c r="H48" s="206"/>
      <c r="I48" s="207"/>
    </row>
    <row r="49" spans="1:9" ht="15.75" customHeight="1" thickBot="1" x14ac:dyDescent="0.4">
      <c r="A49" s="48" t="s">
        <v>70</v>
      </c>
      <c r="B49" s="41">
        <v>104</v>
      </c>
      <c r="C49" s="41" t="s">
        <v>62</v>
      </c>
      <c r="D49" s="172"/>
      <c r="E49" s="47">
        <f t="shared" si="1"/>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1"/>
        <v>0</v>
      </c>
      <c r="F51" s="205"/>
      <c r="G51" s="206"/>
      <c r="H51" s="206"/>
      <c r="I51" s="207"/>
    </row>
    <row r="52" spans="1:9" ht="15.75" customHeight="1" x14ac:dyDescent="0.35">
      <c r="A52" s="48" t="s">
        <v>74</v>
      </c>
      <c r="B52" s="41">
        <v>104</v>
      </c>
      <c r="C52" s="41" t="s">
        <v>62</v>
      </c>
      <c r="D52" s="172"/>
      <c r="E52" s="47">
        <f t="shared" si="1"/>
        <v>0</v>
      </c>
      <c r="F52" s="205"/>
      <c r="G52" s="206"/>
      <c r="H52" s="206"/>
      <c r="I52" s="207"/>
    </row>
    <row r="53" spans="1:9" ht="15.75" customHeight="1" x14ac:dyDescent="0.35">
      <c r="A53" s="48" t="s">
        <v>75</v>
      </c>
      <c r="B53" s="41">
        <v>104</v>
      </c>
      <c r="C53" s="41" t="s">
        <v>62</v>
      </c>
      <c r="D53" s="172"/>
      <c r="E53" s="47">
        <f t="shared" si="1"/>
        <v>0</v>
      </c>
      <c r="F53" s="205"/>
      <c r="G53" s="206"/>
      <c r="H53" s="206"/>
      <c r="I53" s="207"/>
    </row>
    <row r="54" spans="1:9" ht="15.75" customHeight="1" x14ac:dyDescent="0.35">
      <c r="A54" s="48" t="s">
        <v>76</v>
      </c>
      <c r="B54" s="41">
        <v>104</v>
      </c>
      <c r="C54" s="41" t="s">
        <v>62</v>
      </c>
      <c r="D54" s="172"/>
      <c r="E54" s="47">
        <f t="shared" si="1"/>
        <v>0</v>
      </c>
      <c r="F54" s="205"/>
      <c r="G54" s="206"/>
      <c r="H54" s="206"/>
      <c r="I54" s="207"/>
    </row>
    <row r="55" spans="1:9" ht="15.75" customHeight="1" x14ac:dyDescent="0.35">
      <c r="A55" s="48" t="s">
        <v>77</v>
      </c>
      <c r="B55" s="41">
        <v>104</v>
      </c>
      <c r="C55" s="41" t="s">
        <v>62</v>
      </c>
      <c r="D55" s="172"/>
      <c r="E55" s="47">
        <f t="shared" si="1"/>
        <v>0</v>
      </c>
      <c r="F55" s="205"/>
      <c r="G55" s="206"/>
      <c r="H55" s="206"/>
      <c r="I55" s="207"/>
    </row>
    <row r="56" spans="1:9" ht="15.75" customHeight="1" x14ac:dyDescent="0.35">
      <c r="A56" s="48" t="s">
        <v>78</v>
      </c>
      <c r="B56" s="41">
        <v>104</v>
      </c>
      <c r="C56" s="41" t="s">
        <v>62</v>
      </c>
      <c r="D56" s="172"/>
      <c r="E56" s="47">
        <f t="shared" si="1"/>
        <v>0</v>
      </c>
      <c r="F56" s="205"/>
      <c r="G56" s="206"/>
      <c r="H56" s="206"/>
      <c r="I56" s="207"/>
    </row>
    <row r="57" spans="1:9" ht="15.75" customHeight="1" x14ac:dyDescent="0.35">
      <c r="A57" s="48" t="s">
        <v>79</v>
      </c>
      <c r="B57" s="41">
        <v>104</v>
      </c>
      <c r="C57" s="41" t="s">
        <v>62</v>
      </c>
      <c r="D57" s="172"/>
      <c r="E57" s="47">
        <f t="shared" si="1"/>
        <v>0</v>
      </c>
      <c r="F57" s="205"/>
      <c r="G57" s="206"/>
      <c r="H57" s="206"/>
      <c r="I57" s="207"/>
    </row>
    <row r="58" spans="1:9" ht="15.75" customHeight="1" x14ac:dyDescent="0.35">
      <c r="A58" s="48" t="s">
        <v>80</v>
      </c>
      <c r="B58" s="41">
        <v>104</v>
      </c>
      <c r="C58" s="41" t="s">
        <v>62</v>
      </c>
      <c r="D58" s="172"/>
      <c r="E58" s="47">
        <f t="shared" si="1"/>
        <v>0</v>
      </c>
      <c r="F58" s="205"/>
      <c r="G58" s="206"/>
      <c r="H58" s="206"/>
      <c r="I58" s="207"/>
    </row>
    <row r="59" spans="1:9" ht="15.75" customHeight="1" x14ac:dyDescent="0.35">
      <c r="A59" s="48" t="s">
        <v>81</v>
      </c>
      <c r="B59" s="41">
        <v>104</v>
      </c>
      <c r="C59" s="41" t="s">
        <v>62</v>
      </c>
      <c r="D59" s="172"/>
      <c r="E59" s="47">
        <f t="shared" si="1"/>
        <v>0</v>
      </c>
      <c r="F59" s="205"/>
      <c r="G59" s="206"/>
      <c r="H59" s="206"/>
      <c r="I59" s="207"/>
    </row>
    <row r="60" spans="1:9" ht="15.75" customHeight="1" x14ac:dyDescent="0.35">
      <c r="A60" s="50" t="s">
        <v>82</v>
      </c>
      <c r="B60" s="41">
        <v>104</v>
      </c>
      <c r="C60" s="41" t="s">
        <v>62</v>
      </c>
      <c r="D60" s="172"/>
      <c r="E60" s="47">
        <f t="shared" si="1"/>
        <v>0</v>
      </c>
      <c r="F60" s="205"/>
      <c r="G60" s="206"/>
      <c r="H60" s="206"/>
      <c r="I60" s="207"/>
    </row>
    <row r="61" spans="1:9" ht="15.75" customHeight="1" x14ac:dyDescent="0.35">
      <c r="A61" s="48" t="s">
        <v>83</v>
      </c>
      <c r="B61" s="142">
        <v>1</v>
      </c>
      <c r="C61" s="41" t="s">
        <v>73</v>
      </c>
      <c r="D61" s="172"/>
      <c r="E61" s="47">
        <f t="shared" si="1"/>
        <v>0</v>
      </c>
      <c r="F61" s="205"/>
      <c r="G61" s="206"/>
      <c r="H61" s="206"/>
      <c r="I61" s="207"/>
    </row>
    <row r="62" spans="1:9" ht="15.75" customHeight="1" x14ac:dyDescent="0.35">
      <c r="A62" s="48" t="s">
        <v>84</v>
      </c>
      <c r="B62" s="142">
        <v>1</v>
      </c>
      <c r="C62" s="41" t="s">
        <v>73</v>
      </c>
      <c r="D62" s="172"/>
      <c r="E62" s="47">
        <f t="shared" si="1"/>
        <v>0</v>
      </c>
      <c r="F62" s="205"/>
      <c r="G62" s="206"/>
      <c r="H62" s="206"/>
      <c r="I62" s="207"/>
    </row>
    <row r="63" spans="1:9" ht="15.75" customHeight="1" thickBot="1" x14ac:dyDescent="0.4">
      <c r="A63" s="143" t="s">
        <v>85</v>
      </c>
      <c r="B63" s="142">
        <v>1</v>
      </c>
      <c r="C63" s="41" t="s">
        <v>73</v>
      </c>
      <c r="D63" s="172"/>
      <c r="E63" s="47">
        <f t="shared" si="1"/>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1"/>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1"/>
        <v>0</v>
      </c>
      <c r="F67" s="205"/>
      <c r="G67" s="206"/>
      <c r="H67" s="206"/>
      <c r="I67" s="207"/>
    </row>
    <row r="68" spans="1:9" ht="15.75" customHeight="1" x14ac:dyDescent="0.35">
      <c r="A68" s="48" t="s">
        <v>91</v>
      </c>
      <c r="B68" s="142">
        <v>1</v>
      </c>
      <c r="C68" s="142" t="s">
        <v>90</v>
      </c>
      <c r="D68" s="172"/>
      <c r="E68" s="47">
        <f t="shared" si="1"/>
        <v>0</v>
      </c>
      <c r="F68" s="205"/>
      <c r="G68" s="206"/>
      <c r="H68" s="206"/>
      <c r="I68" s="207"/>
    </row>
    <row r="69" spans="1:9" ht="15.75" customHeight="1" x14ac:dyDescent="0.35">
      <c r="A69" s="48" t="s">
        <v>92</v>
      </c>
      <c r="B69" s="41">
        <v>1</v>
      </c>
      <c r="C69" s="142" t="s">
        <v>90</v>
      </c>
      <c r="D69" s="172"/>
      <c r="E69" s="47">
        <f t="shared" si="1"/>
        <v>0</v>
      </c>
      <c r="F69" s="205"/>
      <c r="G69" s="206"/>
      <c r="H69" s="206"/>
      <c r="I69" s="207"/>
    </row>
    <row r="70" spans="1:9" ht="15.75" customHeight="1" x14ac:dyDescent="0.35">
      <c r="A70" s="48" t="s">
        <v>93</v>
      </c>
      <c r="B70" s="41">
        <v>1</v>
      </c>
      <c r="C70" s="142" t="s">
        <v>90</v>
      </c>
      <c r="D70" s="172"/>
      <c r="E70" s="47">
        <f t="shared" si="1"/>
        <v>0</v>
      </c>
      <c r="F70" s="205"/>
      <c r="G70" s="206"/>
      <c r="H70" s="206"/>
      <c r="I70" s="207"/>
    </row>
    <row r="71" spans="1:9" ht="15.75" customHeight="1" thickBot="1" x14ac:dyDescent="0.4">
      <c r="A71" s="48" t="s">
        <v>94</v>
      </c>
      <c r="B71" s="142">
        <v>1</v>
      </c>
      <c r="C71" s="41" t="s">
        <v>90</v>
      </c>
      <c r="D71" s="172"/>
      <c r="E71" s="47">
        <f t="shared" si="1"/>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1"/>
        <v>0</v>
      </c>
      <c r="F73" s="205"/>
      <c r="G73" s="206"/>
      <c r="H73" s="206"/>
      <c r="I73" s="207"/>
    </row>
    <row r="74" spans="1:9" ht="15.75" customHeight="1" x14ac:dyDescent="0.35">
      <c r="A74" s="48" t="s">
        <v>97</v>
      </c>
      <c r="B74" s="41">
        <v>104</v>
      </c>
      <c r="C74" s="41" t="s">
        <v>62</v>
      </c>
      <c r="D74" s="172"/>
      <c r="E74" s="47">
        <f t="shared" si="1"/>
        <v>0</v>
      </c>
      <c r="F74" s="205"/>
      <c r="G74" s="206"/>
      <c r="H74" s="206"/>
      <c r="I74" s="207"/>
    </row>
    <row r="75" spans="1:9" ht="15.75" customHeight="1" x14ac:dyDescent="0.35">
      <c r="A75" s="48" t="s">
        <v>98</v>
      </c>
      <c r="B75" s="41">
        <v>104</v>
      </c>
      <c r="C75" s="41" t="s">
        <v>62</v>
      </c>
      <c r="D75" s="172"/>
      <c r="E75" s="47">
        <f t="shared" si="1"/>
        <v>0</v>
      </c>
      <c r="F75" s="205"/>
      <c r="G75" s="206"/>
      <c r="H75" s="206"/>
      <c r="I75" s="207"/>
    </row>
    <row r="76" spans="1:9" ht="15.75" customHeight="1" thickBot="1" x14ac:dyDescent="0.4">
      <c r="A76" s="48" t="s">
        <v>99</v>
      </c>
      <c r="B76" s="41">
        <v>104</v>
      </c>
      <c r="C76" s="41" t="s">
        <v>62</v>
      </c>
      <c r="D76" s="172"/>
      <c r="E76" s="47">
        <f t="shared" si="1"/>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1"/>
        <v>0</v>
      </c>
      <c r="F78" s="205"/>
      <c r="G78" s="206"/>
      <c r="H78" s="206"/>
      <c r="I78" s="207"/>
    </row>
    <row r="79" spans="1:9" ht="15.75" customHeight="1" x14ac:dyDescent="0.35">
      <c r="A79" s="48" t="s">
        <v>102</v>
      </c>
      <c r="B79" s="142">
        <v>1</v>
      </c>
      <c r="C79" s="41" t="s">
        <v>90</v>
      </c>
      <c r="D79" s="172"/>
      <c r="E79" s="47">
        <f t="shared" si="1"/>
        <v>0</v>
      </c>
      <c r="F79" s="205"/>
      <c r="G79" s="206"/>
      <c r="H79" s="206"/>
      <c r="I79" s="207"/>
    </row>
    <row r="80" spans="1:9" ht="15.75" customHeight="1" x14ac:dyDescent="0.35">
      <c r="A80" s="48" t="s">
        <v>103</v>
      </c>
      <c r="B80" s="142">
        <v>1</v>
      </c>
      <c r="C80" s="41" t="s">
        <v>90</v>
      </c>
      <c r="D80" s="172"/>
      <c r="E80" s="47">
        <f t="shared" si="1"/>
        <v>0</v>
      </c>
      <c r="F80" s="205"/>
      <c r="G80" s="206"/>
      <c r="H80" s="206"/>
      <c r="I80" s="207"/>
    </row>
    <row r="81" spans="1:9" ht="15.75" customHeight="1" x14ac:dyDescent="0.35">
      <c r="A81" s="48" t="s">
        <v>104</v>
      </c>
      <c r="B81" s="142">
        <v>1</v>
      </c>
      <c r="C81" s="41" t="s">
        <v>90</v>
      </c>
      <c r="D81" s="172"/>
      <c r="E81" s="47">
        <f t="shared" si="1"/>
        <v>0</v>
      </c>
      <c r="F81" s="205"/>
      <c r="G81" s="206"/>
      <c r="H81" s="206"/>
      <c r="I81" s="207"/>
    </row>
    <row r="82" spans="1:9" ht="15.75" customHeight="1" thickBot="1" x14ac:dyDescent="0.4">
      <c r="A82" s="48" t="s">
        <v>105</v>
      </c>
      <c r="B82" s="41">
        <v>104</v>
      </c>
      <c r="C82" s="41" t="s">
        <v>62</v>
      </c>
      <c r="D82" s="172"/>
      <c r="E82" s="47">
        <f t="shared" si="1"/>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1"/>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1"/>
        <v>0</v>
      </c>
      <c r="F86" s="205"/>
      <c r="G86" s="206"/>
      <c r="H86" s="206"/>
      <c r="I86" s="207"/>
    </row>
    <row r="87" spans="1:9" ht="15.75" customHeight="1" x14ac:dyDescent="0.35">
      <c r="A87" s="51" t="s">
        <v>110</v>
      </c>
      <c r="B87" s="41">
        <v>52</v>
      </c>
      <c r="C87" s="41" t="s">
        <v>62</v>
      </c>
      <c r="D87" s="172"/>
      <c r="E87" s="47">
        <f t="shared" si="1"/>
        <v>0</v>
      </c>
      <c r="F87" s="205"/>
      <c r="G87" s="206"/>
      <c r="H87" s="206"/>
      <c r="I87" s="207"/>
    </row>
    <row r="88" spans="1:9" ht="15.75" customHeight="1" x14ac:dyDescent="0.35">
      <c r="A88" s="51" t="s">
        <v>111</v>
      </c>
      <c r="B88" s="41">
        <v>52</v>
      </c>
      <c r="C88" s="41" t="s">
        <v>62</v>
      </c>
      <c r="D88" s="172"/>
      <c r="E88" s="47">
        <f t="shared" si="1"/>
        <v>0</v>
      </c>
      <c r="F88" s="205"/>
      <c r="G88" s="206"/>
      <c r="H88" s="206"/>
      <c r="I88" s="207"/>
    </row>
    <row r="89" spans="1:9" ht="15.75" customHeight="1" x14ac:dyDescent="0.35">
      <c r="A89" s="51" t="s">
        <v>112</v>
      </c>
      <c r="B89" s="41">
        <v>52</v>
      </c>
      <c r="C89" s="41" t="s">
        <v>62</v>
      </c>
      <c r="D89" s="172"/>
      <c r="E89" s="47">
        <f t="shared" si="1"/>
        <v>0</v>
      </c>
      <c r="F89" s="205"/>
      <c r="G89" s="206"/>
      <c r="H89" s="206"/>
      <c r="I89" s="207"/>
    </row>
    <row r="90" spans="1:9" ht="15.75" customHeight="1" thickBot="1" x14ac:dyDescent="0.4">
      <c r="A90" s="50" t="s">
        <v>113</v>
      </c>
      <c r="B90" s="41">
        <v>52</v>
      </c>
      <c r="C90" s="41" t="s">
        <v>62</v>
      </c>
      <c r="D90" s="172"/>
      <c r="E90" s="47">
        <f t="shared" si="1"/>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1"/>
        <v>0</v>
      </c>
      <c r="F92" s="205"/>
      <c r="G92" s="206"/>
      <c r="H92" s="206"/>
      <c r="I92" s="207"/>
    </row>
    <row r="93" spans="1:9" ht="15.75" customHeight="1" x14ac:dyDescent="0.35">
      <c r="A93" s="50" t="s">
        <v>116</v>
      </c>
      <c r="B93" s="142">
        <v>1</v>
      </c>
      <c r="C93" s="41" t="s">
        <v>90</v>
      </c>
      <c r="D93" s="172"/>
      <c r="E93" s="47">
        <f t="shared" si="1"/>
        <v>0</v>
      </c>
      <c r="F93" s="205"/>
      <c r="G93" s="206"/>
      <c r="H93" s="206"/>
      <c r="I93" s="207"/>
    </row>
    <row r="94" spans="1:9" ht="15.75" customHeight="1" thickBot="1" x14ac:dyDescent="0.4">
      <c r="A94" s="50" t="s">
        <v>117</v>
      </c>
      <c r="B94" s="142">
        <v>1</v>
      </c>
      <c r="C94" s="41" t="s">
        <v>90</v>
      </c>
      <c r="D94" s="172"/>
      <c r="E94" s="47">
        <f t="shared" si="1"/>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1"/>
        <v>0</v>
      </c>
      <c r="F96" s="205"/>
      <c r="G96" s="206"/>
      <c r="H96" s="206"/>
      <c r="I96" s="207"/>
    </row>
    <row r="97" spans="1:9" ht="15.75" customHeight="1" x14ac:dyDescent="0.35">
      <c r="A97" s="51" t="s">
        <v>120</v>
      </c>
      <c r="B97" s="142">
        <v>1</v>
      </c>
      <c r="C97" s="41" t="s">
        <v>90</v>
      </c>
      <c r="D97" s="172"/>
      <c r="E97" s="47">
        <f t="shared" si="1"/>
        <v>0</v>
      </c>
      <c r="F97" s="205"/>
      <c r="G97" s="206"/>
      <c r="H97" s="206"/>
      <c r="I97" s="207"/>
    </row>
    <row r="98" spans="1:9" ht="15.75" customHeight="1" thickBot="1" x14ac:dyDescent="0.4">
      <c r="A98" s="50" t="s">
        <v>121</v>
      </c>
      <c r="B98" s="142">
        <v>1</v>
      </c>
      <c r="C98" s="41" t="s">
        <v>90</v>
      </c>
      <c r="D98" s="172"/>
      <c r="E98" s="47">
        <f t="shared" si="1"/>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1"/>
        <v>0</v>
      </c>
      <c r="F100" s="205"/>
      <c r="G100" s="206"/>
      <c r="H100" s="206"/>
      <c r="I100" s="207"/>
    </row>
    <row r="101" spans="1:9" ht="15.75" customHeight="1" x14ac:dyDescent="0.35">
      <c r="A101" s="50" t="s">
        <v>124</v>
      </c>
      <c r="B101" s="41">
        <v>1</v>
      </c>
      <c r="C101" s="41" t="s">
        <v>90</v>
      </c>
      <c r="D101" s="172"/>
      <c r="E101" s="47">
        <f t="shared" si="1"/>
        <v>0</v>
      </c>
      <c r="F101" s="205"/>
      <c r="G101" s="206"/>
      <c r="H101" s="206"/>
      <c r="I101" s="207"/>
    </row>
    <row r="102" spans="1:9" ht="15.75" customHeight="1" x14ac:dyDescent="0.35">
      <c r="A102" s="50" t="s">
        <v>125</v>
      </c>
      <c r="B102" s="41">
        <v>1</v>
      </c>
      <c r="C102" s="41" t="s">
        <v>90</v>
      </c>
      <c r="D102" s="172"/>
      <c r="E102" s="47">
        <f t="shared" si="1"/>
        <v>0</v>
      </c>
      <c r="F102" s="205"/>
      <c r="G102" s="206"/>
      <c r="H102" s="206"/>
      <c r="I102" s="207"/>
    </row>
    <row r="103" spans="1:9" ht="15.75" customHeight="1" x14ac:dyDescent="0.35">
      <c r="A103" s="50" t="s">
        <v>126</v>
      </c>
      <c r="B103" s="41">
        <v>1</v>
      </c>
      <c r="C103" s="41" t="s">
        <v>90</v>
      </c>
      <c r="D103" s="172"/>
      <c r="E103" s="47">
        <f t="shared" si="1"/>
        <v>0</v>
      </c>
      <c r="F103" s="205"/>
      <c r="G103" s="206"/>
      <c r="H103" s="206"/>
      <c r="I103" s="207"/>
    </row>
    <row r="104" spans="1:9" ht="15.75" customHeight="1" x14ac:dyDescent="0.35">
      <c r="A104" s="50" t="s">
        <v>127</v>
      </c>
      <c r="B104" s="41">
        <v>1</v>
      </c>
      <c r="C104" s="41" t="s">
        <v>90</v>
      </c>
      <c r="D104" s="172"/>
      <c r="E104" s="47">
        <f t="shared" si="1"/>
        <v>0</v>
      </c>
      <c r="F104" s="205"/>
      <c r="G104" s="206"/>
      <c r="H104" s="206"/>
      <c r="I104" s="207"/>
    </row>
    <row r="105" spans="1:9" ht="15.75" customHeight="1" x14ac:dyDescent="0.35">
      <c r="A105" s="50" t="s">
        <v>128</v>
      </c>
      <c r="B105" s="41">
        <v>1</v>
      </c>
      <c r="C105" s="41" t="s">
        <v>90</v>
      </c>
      <c r="D105" s="172"/>
      <c r="E105" s="47">
        <f t="shared" si="1"/>
        <v>0</v>
      </c>
      <c r="F105" s="205"/>
      <c r="G105" s="206"/>
      <c r="H105" s="206"/>
      <c r="I105" s="207"/>
    </row>
    <row r="106" spans="1:9" ht="15.75" customHeight="1" x14ac:dyDescent="0.35">
      <c r="A106" s="50" t="s">
        <v>129</v>
      </c>
      <c r="B106" s="41">
        <v>1</v>
      </c>
      <c r="C106" s="41" t="s">
        <v>90</v>
      </c>
      <c r="D106" s="172"/>
      <c r="E106" s="47">
        <f t="shared" ref="E106:E130" si="2">SUM(B106)*D106</f>
        <v>0</v>
      </c>
      <c r="F106" s="205"/>
      <c r="G106" s="206"/>
      <c r="H106" s="206"/>
      <c r="I106" s="207"/>
    </row>
    <row r="107" spans="1:9" ht="15.75" customHeight="1" x14ac:dyDescent="0.35">
      <c r="A107" s="50" t="s">
        <v>130</v>
      </c>
      <c r="B107" s="142">
        <v>15</v>
      </c>
      <c r="C107" s="41" t="s">
        <v>131</v>
      </c>
      <c r="D107" s="172"/>
      <c r="E107" s="47">
        <f t="shared" si="2"/>
        <v>0</v>
      </c>
      <c r="F107" s="205" t="s">
        <v>132</v>
      </c>
      <c r="G107" s="206"/>
      <c r="H107" s="206"/>
      <c r="I107" s="207"/>
    </row>
    <row r="108" spans="1:9" ht="15.75" customHeight="1" x14ac:dyDescent="0.35">
      <c r="A108" s="50" t="s">
        <v>133</v>
      </c>
      <c r="B108" s="41">
        <v>1</v>
      </c>
      <c r="C108" s="41" t="s">
        <v>90</v>
      </c>
      <c r="D108" s="172"/>
      <c r="E108" s="47">
        <f t="shared" si="2"/>
        <v>0</v>
      </c>
      <c r="F108" s="205" t="s">
        <v>134</v>
      </c>
      <c r="G108" s="206"/>
      <c r="H108" s="206"/>
      <c r="I108" s="207"/>
    </row>
    <row r="109" spans="1:9" ht="15.75" customHeight="1" thickBot="1" x14ac:dyDescent="0.4">
      <c r="A109" s="50" t="s">
        <v>135</v>
      </c>
      <c r="B109" s="142">
        <v>1</v>
      </c>
      <c r="C109" s="41" t="s">
        <v>90</v>
      </c>
      <c r="D109" s="172"/>
      <c r="E109" s="47">
        <f t="shared" si="2"/>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2"/>
        <v>0</v>
      </c>
      <c r="F111" s="205"/>
      <c r="G111" s="206"/>
      <c r="H111" s="206"/>
      <c r="I111" s="207"/>
    </row>
    <row r="112" spans="1:9" ht="15.75" customHeight="1" x14ac:dyDescent="0.35">
      <c r="A112" s="50" t="s">
        <v>139</v>
      </c>
      <c r="B112" s="142">
        <v>1</v>
      </c>
      <c r="C112" s="41" t="s">
        <v>90</v>
      </c>
      <c r="D112" s="172"/>
      <c r="E112" s="47">
        <f t="shared" si="2"/>
        <v>0</v>
      </c>
      <c r="F112" s="205"/>
      <c r="G112" s="206"/>
      <c r="H112" s="206"/>
      <c r="I112" s="207"/>
    </row>
    <row r="113" spans="1:9" ht="15.75" customHeight="1" x14ac:dyDescent="0.35">
      <c r="A113" s="48" t="s">
        <v>140</v>
      </c>
      <c r="B113" s="142">
        <v>1</v>
      </c>
      <c r="C113" s="41" t="s">
        <v>73</v>
      </c>
      <c r="D113" s="172"/>
      <c r="E113" s="47">
        <f t="shared" si="2"/>
        <v>0</v>
      </c>
      <c r="F113" s="205"/>
      <c r="G113" s="206"/>
      <c r="H113" s="206"/>
      <c r="I113" s="207"/>
    </row>
    <row r="114" spans="1:9" ht="15.75" customHeight="1" x14ac:dyDescent="0.35">
      <c r="A114" s="50" t="s">
        <v>141</v>
      </c>
      <c r="B114" s="142">
        <v>1</v>
      </c>
      <c r="C114" s="41" t="s">
        <v>90</v>
      </c>
      <c r="D114" s="172"/>
      <c r="E114" s="47">
        <f t="shared" si="2"/>
        <v>0</v>
      </c>
      <c r="F114" s="205"/>
      <c r="G114" s="206"/>
      <c r="H114" s="206"/>
      <c r="I114" s="207"/>
    </row>
    <row r="115" spans="1:9" ht="15.75" customHeight="1" thickBot="1" x14ac:dyDescent="0.4">
      <c r="A115" s="50" t="s">
        <v>142</v>
      </c>
      <c r="B115" s="142">
        <v>1</v>
      </c>
      <c r="C115" s="41" t="s">
        <v>90</v>
      </c>
      <c r="D115" s="172"/>
      <c r="E115" s="47">
        <f t="shared" si="2"/>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2"/>
        <v>0</v>
      </c>
      <c r="F117" s="205"/>
      <c r="G117" s="206"/>
      <c r="H117" s="206"/>
      <c r="I117" s="207"/>
    </row>
    <row r="118" spans="1:9" ht="15.75" customHeight="1" x14ac:dyDescent="0.35">
      <c r="A118" s="50" t="s">
        <v>145</v>
      </c>
      <c r="B118" s="142">
        <v>1</v>
      </c>
      <c r="C118" s="41" t="s">
        <v>90</v>
      </c>
      <c r="D118" s="172"/>
      <c r="E118" s="47">
        <f t="shared" si="2"/>
        <v>0</v>
      </c>
      <c r="F118" s="205"/>
      <c r="G118" s="206"/>
      <c r="H118" s="206"/>
      <c r="I118" s="207"/>
    </row>
    <row r="119" spans="1:9" ht="15.75" customHeight="1" x14ac:dyDescent="0.35">
      <c r="A119" s="50" t="s">
        <v>146</v>
      </c>
      <c r="B119" s="142">
        <v>1</v>
      </c>
      <c r="C119" s="41" t="s">
        <v>90</v>
      </c>
      <c r="D119" s="172"/>
      <c r="E119" s="47">
        <f t="shared" si="2"/>
        <v>0</v>
      </c>
      <c r="F119" s="205"/>
      <c r="G119" s="206"/>
      <c r="H119" s="206"/>
      <c r="I119" s="207"/>
    </row>
    <row r="120" spans="1:9" ht="15.75" customHeight="1" x14ac:dyDescent="0.35">
      <c r="A120" s="50" t="s">
        <v>147</v>
      </c>
      <c r="B120" s="41">
        <v>15</v>
      </c>
      <c r="C120" s="41" t="s">
        <v>131</v>
      </c>
      <c r="D120" s="172"/>
      <c r="E120" s="47">
        <f t="shared" si="2"/>
        <v>0</v>
      </c>
      <c r="F120" s="205"/>
      <c r="G120" s="206"/>
      <c r="H120" s="206"/>
      <c r="I120" s="207"/>
    </row>
    <row r="121" spans="1:9" ht="15.75" customHeight="1" x14ac:dyDescent="0.35">
      <c r="A121" s="50" t="s">
        <v>148</v>
      </c>
      <c r="B121" s="41">
        <v>1</v>
      </c>
      <c r="C121" s="41" t="s">
        <v>90</v>
      </c>
      <c r="D121" s="172"/>
      <c r="E121" s="47">
        <f t="shared" si="2"/>
        <v>0</v>
      </c>
      <c r="F121" s="205"/>
      <c r="G121" s="206"/>
      <c r="H121" s="206"/>
      <c r="I121" s="207"/>
    </row>
    <row r="122" spans="1:9" ht="15.75" customHeight="1" thickBot="1" x14ac:dyDescent="0.4">
      <c r="A122" s="50" t="s">
        <v>149</v>
      </c>
      <c r="B122" s="142">
        <v>80</v>
      </c>
      <c r="C122" s="142" t="s">
        <v>131</v>
      </c>
      <c r="D122" s="172"/>
      <c r="E122" s="47">
        <f t="shared" si="2"/>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2"/>
        <v>0</v>
      </c>
      <c r="F124" s="205"/>
      <c r="G124" s="206"/>
      <c r="H124" s="206"/>
      <c r="I124" s="207"/>
    </row>
    <row r="125" spans="1:9" ht="15.75" customHeight="1" x14ac:dyDescent="0.35">
      <c r="A125" s="48" t="s">
        <v>152</v>
      </c>
      <c r="B125" s="142">
        <v>1</v>
      </c>
      <c r="C125" s="41" t="s">
        <v>73</v>
      </c>
      <c r="D125" s="172"/>
      <c r="E125" s="47">
        <f t="shared" si="2"/>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2"/>
        <v>0</v>
      </c>
      <c r="F128" s="205"/>
      <c r="G128" s="206"/>
      <c r="H128" s="206"/>
      <c r="I128" s="207"/>
    </row>
    <row r="129" spans="1:9" ht="15.75" customHeight="1" x14ac:dyDescent="0.35">
      <c r="A129" s="48" t="s">
        <v>158</v>
      </c>
      <c r="B129" s="142">
        <v>1</v>
      </c>
      <c r="C129" s="41" t="s">
        <v>90</v>
      </c>
      <c r="D129" s="172"/>
      <c r="E129" s="47">
        <f t="shared" si="2"/>
        <v>0</v>
      </c>
      <c r="F129" s="205"/>
      <c r="G129" s="206"/>
      <c r="H129" s="206"/>
      <c r="I129" s="207"/>
    </row>
    <row r="130" spans="1:9" ht="15.75" customHeight="1" x14ac:dyDescent="0.35">
      <c r="A130" s="48" t="s">
        <v>159</v>
      </c>
      <c r="B130" s="142">
        <v>1</v>
      </c>
      <c r="C130" s="41" t="s">
        <v>90</v>
      </c>
      <c r="D130" s="172"/>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8"/>
      <c r="G137" s="249"/>
      <c r="H137" s="249"/>
      <c r="I137" s="250"/>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256</v>
      </c>
      <c r="B164" s="40"/>
      <c r="C164" s="40"/>
      <c r="D164" s="40"/>
      <c r="E164" s="40"/>
      <c r="F164" s="88"/>
      <c r="G164" s="89">
        <f>SUM(G160:G163)</f>
        <v>0</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259</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5">SUM(B283)*D283</f>
        <v>0</v>
      </c>
      <c r="F283" s="205"/>
      <c r="G283" s="206"/>
      <c r="H283" s="206"/>
      <c r="I283" s="207"/>
    </row>
    <row r="284" spans="1:9" x14ac:dyDescent="0.35">
      <c r="A284" s="48" t="s">
        <v>64</v>
      </c>
      <c r="B284" s="41">
        <v>86</v>
      </c>
      <c r="C284" s="41" t="s">
        <v>62</v>
      </c>
      <c r="D284" s="172"/>
      <c r="E284" s="47">
        <f t="shared" si="5"/>
        <v>0</v>
      </c>
      <c r="F284" s="205"/>
      <c r="G284" s="206"/>
      <c r="H284" s="206"/>
      <c r="I284" s="207"/>
    </row>
    <row r="285" spans="1:9" x14ac:dyDescent="0.35">
      <c r="A285" s="48" t="s">
        <v>65</v>
      </c>
      <c r="B285" s="41">
        <v>86</v>
      </c>
      <c r="C285" s="41" t="s">
        <v>62</v>
      </c>
      <c r="D285" s="172"/>
      <c r="E285" s="47">
        <f t="shared" si="5"/>
        <v>0</v>
      </c>
      <c r="F285" s="205"/>
      <c r="G285" s="206"/>
      <c r="H285" s="206"/>
      <c r="I285" s="207"/>
    </row>
    <row r="286" spans="1:9" x14ac:dyDescent="0.35">
      <c r="A286" s="48" t="s">
        <v>66</v>
      </c>
      <c r="B286" s="41">
        <v>86</v>
      </c>
      <c r="C286" s="41" t="s">
        <v>62</v>
      </c>
      <c r="D286" s="172"/>
      <c r="E286" s="47">
        <f t="shared" si="5"/>
        <v>0</v>
      </c>
      <c r="F286" s="205"/>
      <c r="G286" s="206"/>
      <c r="H286" s="206"/>
      <c r="I286" s="207"/>
    </row>
    <row r="287" spans="1:9" x14ac:dyDescent="0.35">
      <c r="A287" s="48" t="s">
        <v>67</v>
      </c>
      <c r="B287" s="41">
        <v>86</v>
      </c>
      <c r="C287" s="41" t="s">
        <v>62</v>
      </c>
      <c r="D287" s="172"/>
      <c r="E287" s="47">
        <f t="shared" si="5"/>
        <v>0</v>
      </c>
      <c r="F287" s="205"/>
      <c r="G287" s="206"/>
      <c r="H287" s="206"/>
      <c r="I287" s="207"/>
    </row>
    <row r="288" spans="1:9" x14ac:dyDescent="0.35">
      <c r="A288" s="48" t="s">
        <v>232</v>
      </c>
      <c r="B288" s="41">
        <v>86</v>
      </c>
      <c r="C288" s="41" t="s">
        <v>62</v>
      </c>
      <c r="D288" s="172"/>
      <c r="E288" s="47">
        <f t="shared" si="5"/>
        <v>0</v>
      </c>
      <c r="F288" s="205"/>
      <c r="G288" s="206"/>
      <c r="H288" s="206"/>
      <c r="I288" s="207"/>
    </row>
    <row r="289" spans="1:9" x14ac:dyDescent="0.35">
      <c r="A289" s="48" t="s">
        <v>69</v>
      </c>
      <c r="B289" s="41">
        <v>86</v>
      </c>
      <c r="C289" s="41" t="s">
        <v>62</v>
      </c>
      <c r="D289" s="172"/>
      <c r="E289" s="47">
        <f t="shared" si="5"/>
        <v>0</v>
      </c>
      <c r="F289" s="205"/>
      <c r="G289" s="206"/>
      <c r="H289" s="206"/>
      <c r="I289" s="207"/>
    </row>
    <row r="290" spans="1:9" ht="16" thickBot="1" x14ac:dyDescent="0.4">
      <c r="A290" s="48" t="s">
        <v>70</v>
      </c>
      <c r="B290" s="41">
        <v>86</v>
      </c>
      <c r="C290" s="41" t="s">
        <v>62</v>
      </c>
      <c r="D290" s="172"/>
      <c r="E290" s="47">
        <f t="shared" si="5"/>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6">SUM(B292)*D292</f>
        <v>0</v>
      </c>
      <c r="F292" s="205"/>
      <c r="G292" s="206"/>
      <c r="H292" s="206"/>
      <c r="I292" s="207"/>
    </row>
    <row r="293" spans="1:9" x14ac:dyDescent="0.35">
      <c r="A293" s="48" t="s">
        <v>74</v>
      </c>
      <c r="B293" s="41">
        <v>86</v>
      </c>
      <c r="C293" s="41" t="s">
        <v>62</v>
      </c>
      <c r="D293" s="172"/>
      <c r="E293" s="47">
        <f t="shared" si="6"/>
        <v>0</v>
      </c>
      <c r="F293" s="205"/>
      <c r="G293" s="206"/>
      <c r="H293" s="206"/>
      <c r="I293" s="207"/>
    </row>
    <row r="294" spans="1:9" x14ac:dyDescent="0.35">
      <c r="A294" s="48" t="s">
        <v>75</v>
      </c>
      <c r="B294" s="41">
        <v>86</v>
      </c>
      <c r="C294" s="41" t="s">
        <v>62</v>
      </c>
      <c r="D294" s="172"/>
      <c r="E294" s="47">
        <f t="shared" si="6"/>
        <v>0</v>
      </c>
      <c r="F294" s="205"/>
      <c r="G294" s="206"/>
      <c r="H294" s="206"/>
      <c r="I294" s="207"/>
    </row>
    <row r="295" spans="1:9" x14ac:dyDescent="0.35">
      <c r="A295" s="48" t="s">
        <v>76</v>
      </c>
      <c r="B295" s="41">
        <v>86</v>
      </c>
      <c r="C295" s="41" t="s">
        <v>62</v>
      </c>
      <c r="D295" s="172"/>
      <c r="E295" s="47">
        <f t="shared" si="6"/>
        <v>0</v>
      </c>
      <c r="F295" s="205"/>
      <c r="G295" s="206"/>
      <c r="H295" s="206"/>
      <c r="I295" s="207"/>
    </row>
    <row r="296" spans="1:9" x14ac:dyDescent="0.35">
      <c r="A296" s="48" t="s">
        <v>77</v>
      </c>
      <c r="B296" s="41">
        <v>86</v>
      </c>
      <c r="C296" s="41" t="s">
        <v>62</v>
      </c>
      <c r="D296" s="172"/>
      <c r="E296" s="47">
        <f t="shared" si="6"/>
        <v>0</v>
      </c>
      <c r="F296" s="205"/>
      <c r="G296" s="206"/>
      <c r="H296" s="206"/>
      <c r="I296" s="207"/>
    </row>
    <row r="297" spans="1:9" x14ac:dyDescent="0.35">
      <c r="A297" s="48" t="s">
        <v>78</v>
      </c>
      <c r="B297" s="41">
        <v>86</v>
      </c>
      <c r="C297" s="41" t="s">
        <v>62</v>
      </c>
      <c r="D297" s="172"/>
      <c r="E297" s="47">
        <f t="shared" si="6"/>
        <v>0</v>
      </c>
      <c r="F297" s="205"/>
      <c r="G297" s="206"/>
      <c r="H297" s="206"/>
      <c r="I297" s="207"/>
    </row>
    <row r="298" spans="1:9" x14ac:dyDescent="0.35">
      <c r="A298" s="48" t="s">
        <v>79</v>
      </c>
      <c r="B298" s="41">
        <v>86</v>
      </c>
      <c r="C298" s="41" t="s">
        <v>62</v>
      </c>
      <c r="D298" s="172"/>
      <c r="E298" s="47">
        <f t="shared" si="6"/>
        <v>0</v>
      </c>
      <c r="F298" s="205"/>
      <c r="G298" s="206"/>
      <c r="H298" s="206"/>
      <c r="I298" s="207"/>
    </row>
    <row r="299" spans="1:9" x14ac:dyDescent="0.35">
      <c r="A299" s="48" t="s">
        <v>80</v>
      </c>
      <c r="B299" s="41">
        <v>86</v>
      </c>
      <c r="C299" s="41" t="s">
        <v>62</v>
      </c>
      <c r="D299" s="172"/>
      <c r="E299" s="47">
        <f t="shared" si="6"/>
        <v>0</v>
      </c>
      <c r="F299" s="205"/>
      <c r="G299" s="206"/>
      <c r="H299" s="206"/>
      <c r="I299" s="207"/>
    </row>
    <row r="300" spans="1:9" x14ac:dyDescent="0.35">
      <c r="A300" s="48" t="s">
        <v>81</v>
      </c>
      <c r="B300" s="41">
        <v>86</v>
      </c>
      <c r="C300" s="41" t="s">
        <v>62</v>
      </c>
      <c r="D300" s="172"/>
      <c r="E300" s="47">
        <f t="shared" si="6"/>
        <v>0</v>
      </c>
      <c r="F300" s="205"/>
      <c r="G300" s="206"/>
      <c r="H300" s="206"/>
      <c r="I300" s="207"/>
    </row>
    <row r="301" spans="1:9" ht="15.75" customHeight="1" x14ac:dyDescent="0.35">
      <c r="A301" s="50" t="s">
        <v>82</v>
      </c>
      <c r="B301" s="41">
        <v>86</v>
      </c>
      <c r="C301" s="41" t="s">
        <v>62</v>
      </c>
      <c r="D301" s="172"/>
      <c r="E301" s="47">
        <f t="shared" si="6"/>
        <v>0</v>
      </c>
      <c r="F301" s="205"/>
      <c r="G301" s="206"/>
      <c r="H301" s="206"/>
      <c r="I301" s="207"/>
    </row>
    <row r="302" spans="1:9" ht="15.75" customHeight="1" x14ac:dyDescent="0.35">
      <c r="A302" s="48" t="s">
        <v>83</v>
      </c>
      <c r="B302" s="41">
        <v>1</v>
      </c>
      <c r="C302" s="41" t="s">
        <v>73</v>
      </c>
      <c r="D302" s="172"/>
      <c r="E302" s="47">
        <f t="shared" si="6"/>
        <v>0</v>
      </c>
      <c r="F302" s="205"/>
      <c r="G302" s="206"/>
      <c r="H302" s="206"/>
      <c r="I302" s="207"/>
    </row>
    <row r="303" spans="1:9" ht="15.75" customHeight="1" x14ac:dyDescent="0.35">
      <c r="A303" s="48" t="s">
        <v>84</v>
      </c>
      <c r="B303" s="41">
        <v>1</v>
      </c>
      <c r="C303" s="41" t="s">
        <v>73</v>
      </c>
      <c r="D303" s="172"/>
      <c r="E303" s="47">
        <f t="shared" si="6"/>
        <v>0</v>
      </c>
      <c r="F303" s="205"/>
      <c r="G303" s="206"/>
      <c r="H303" s="206"/>
      <c r="I303" s="207"/>
    </row>
    <row r="304" spans="1:9" ht="15.75" customHeight="1" thickBot="1" x14ac:dyDescent="0.4">
      <c r="A304" s="143" t="s">
        <v>85</v>
      </c>
      <c r="B304" s="41">
        <v>1</v>
      </c>
      <c r="C304" s="41" t="s">
        <v>73</v>
      </c>
      <c r="D304" s="172"/>
      <c r="E304" s="47">
        <f t="shared" si="6"/>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6"/>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c r="E308" s="47">
        <f t="shared" si="6"/>
        <v>0</v>
      </c>
      <c r="F308" s="205"/>
      <c r="G308" s="206"/>
      <c r="H308" s="206"/>
      <c r="I308" s="207"/>
    </row>
    <row r="309" spans="1:9" ht="15.75" customHeight="1" x14ac:dyDescent="0.35">
      <c r="A309" s="48" t="s">
        <v>234</v>
      </c>
      <c r="B309" s="142">
        <v>1</v>
      </c>
      <c r="C309" s="142" t="s">
        <v>90</v>
      </c>
      <c r="D309" s="172"/>
      <c r="E309" s="47">
        <f t="shared" si="6"/>
        <v>0</v>
      </c>
      <c r="F309" s="205"/>
      <c r="G309" s="206"/>
      <c r="H309" s="206"/>
      <c r="I309" s="207"/>
    </row>
    <row r="310" spans="1:9" ht="15.75" customHeight="1" x14ac:dyDescent="0.35">
      <c r="A310" s="48" t="s">
        <v>92</v>
      </c>
      <c r="B310" s="41">
        <v>1</v>
      </c>
      <c r="C310" s="142" t="s">
        <v>90</v>
      </c>
      <c r="D310" s="172"/>
      <c r="E310" s="47">
        <f t="shared" si="6"/>
        <v>0</v>
      </c>
      <c r="F310" s="205"/>
      <c r="G310" s="206"/>
      <c r="H310" s="206"/>
      <c r="I310" s="207"/>
    </row>
    <row r="311" spans="1:9" ht="15.75" customHeight="1" x14ac:dyDescent="0.35">
      <c r="A311" s="48" t="s">
        <v>93</v>
      </c>
      <c r="B311" s="41">
        <v>1</v>
      </c>
      <c r="C311" s="142" t="s">
        <v>90</v>
      </c>
      <c r="D311" s="172"/>
      <c r="E311" s="47">
        <f t="shared" si="6"/>
        <v>0</v>
      </c>
      <c r="F311" s="205"/>
      <c r="G311" s="206"/>
      <c r="H311" s="206"/>
      <c r="I311" s="207"/>
    </row>
    <row r="312" spans="1:9" ht="15.75" customHeight="1" thickBot="1" x14ac:dyDescent="0.4">
      <c r="A312" s="48" t="s">
        <v>94</v>
      </c>
      <c r="B312" s="142">
        <v>1</v>
      </c>
      <c r="C312" s="41" t="s">
        <v>90</v>
      </c>
      <c r="D312" s="172"/>
      <c r="E312" s="47">
        <f t="shared" si="6"/>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6"/>
        <v>0</v>
      </c>
      <c r="F314" s="205"/>
      <c r="G314" s="206"/>
      <c r="H314" s="206"/>
      <c r="I314" s="207"/>
    </row>
    <row r="315" spans="1:9" ht="15.75" customHeight="1" x14ac:dyDescent="0.35">
      <c r="A315" s="48" t="s">
        <v>97</v>
      </c>
      <c r="B315" s="41">
        <v>86</v>
      </c>
      <c r="C315" s="41" t="s">
        <v>62</v>
      </c>
      <c r="D315" s="172"/>
      <c r="E315" s="47">
        <f t="shared" si="6"/>
        <v>0</v>
      </c>
      <c r="F315" s="205"/>
      <c r="G315" s="206"/>
      <c r="H315" s="206"/>
      <c r="I315" s="207"/>
    </row>
    <row r="316" spans="1:9" ht="15.75" customHeight="1" x14ac:dyDescent="0.35">
      <c r="A316" s="48" t="s">
        <v>98</v>
      </c>
      <c r="B316" s="41">
        <v>86</v>
      </c>
      <c r="C316" s="41" t="s">
        <v>62</v>
      </c>
      <c r="D316" s="172"/>
      <c r="E316" s="47">
        <f t="shared" si="6"/>
        <v>0</v>
      </c>
      <c r="F316" s="205"/>
      <c r="G316" s="206"/>
      <c r="H316" s="206"/>
      <c r="I316" s="207"/>
    </row>
    <row r="317" spans="1:9" ht="15.75" customHeight="1" thickBot="1" x14ac:dyDescent="0.4">
      <c r="A317" s="48" t="s">
        <v>99</v>
      </c>
      <c r="B317" s="41">
        <v>86</v>
      </c>
      <c r="C317" s="41" t="s">
        <v>62</v>
      </c>
      <c r="D317" s="172"/>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6"/>
        <v>0</v>
      </c>
      <c r="F319" s="205"/>
      <c r="G319" s="206"/>
      <c r="H319" s="206"/>
      <c r="I319" s="207"/>
    </row>
    <row r="320" spans="1:9" ht="15.75" customHeight="1" x14ac:dyDescent="0.35">
      <c r="A320" s="48" t="s">
        <v>102</v>
      </c>
      <c r="B320" s="41">
        <v>1</v>
      </c>
      <c r="C320" s="41" t="s">
        <v>90</v>
      </c>
      <c r="D320" s="172"/>
      <c r="E320" s="47">
        <f t="shared" si="6"/>
        <v>0</v>
      </c>
      <c r="F320" s="205"/>
      <c r="G320" s="206"/>
      <c r="H320" s="206"/>
      <c r="I320" s="207"/>
    </row>
    <row r="321" spans="1:9" ht="15.75" customHeight="1" x14ac:dyDescent="0.35">
      <c r="A321" s="48" t="s">
        <v>103</v>
      </c>
      <c r="B321" s="41">
        <v>1</v>
      </c>
      <c r="C321" s="41" t="s">
        <v>90</v>
      </c>
      <c r="D321" s="172"/>
      <c r="E321" s="47">
        <f t="shared" si="6"/>
        <v>0</v>
      </c>
      <c r="F321" s="205"/>
      <c r="G321" s="206"/>
      <c r="H321" s="206"/>
      <c r="I321" s="207"/>
    </row>
    <row r="322" spans="1:9" ht="15.75" customHeight="1" x14ac:dyDescent="0.35">
      <c r="A322" s="48" t="s">
        <v>104</v>
      </c>
      <c r="B322" s="41">
        <v>1</v>
      </c>
      <c r="C322" s="41" t="s">
        <v>90</v>
      </c>
      <c r="D322" s="172"/>
      <c r="E322" s="47">
        <f t="shared" si="6"/>
        <v>0</v>
      </c>
      <c r="F322" s="205"/>
      <c r="G322" s="206"/>
      <c r="H322" s="206"/>
      <c r="I322" s="207"/>
    </row>
    <row r="323" spans="1:9" ht="15.75" customHeight="1" thickBot="1" x14ac:dyDescent="0.4">
      <c r="A323" s="48" t="s">
        <v>105</v>
      </c>
      <c r="B323" s="41">
        <v>86</v>
      </c>
      <c r="C323" s="41" t="s">
        <v>62</v>
      </c>
      <c r="D323" s="172"/>
      <c r="E323" s="47">
        <f t="shared" si="6"/>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c r="G327" s="206"/>
      <c r="H327" s="206"/>
      <c r="I327" s="207"/>
    </row>
    <row r="328" spans="1:9" ht="15.75" customHeight="1" x14ac:dyDescent="0.35">
      <c r="A328" s="51" t="s">
        <v>110</v>
      </c>
      <c r="B328" s="41">
        <v>43</v>
      </c>
      <c r="C328" s="41" t="s">
        <v>62</v>
      </c>
      <c r="D328" s="172"/>
      <c r="E328" s="47">
        <f t="shared" si="6"/>
        <v>0</v>
      </c>
      <c r="F328" s="205"/>
      <c r="G328" s="206"/>
      <c r="H328" s="206"/>
      <c r="I328" s="207"/>
    </row>
    <row r="329" spans="1:9" ht="15.75" customHeight="1" x14ac:dyDescent="0.35">
      <c r="A329" s="51" t="s">
        <v>111</v>
      </c>
      <c r="B329" s="41">
        <v>43</v>
      </c>
      <c r="C329" s="41" t="s">
        <v>62</v>
      </c>
      <c r="D329" s="172"/>
      <c r="E329" s="47">
        <f t="shared" si="6"/>
        <v>0</v>
      </c>
      <c r="F329" s="205"/>
      <c r="G329" s="206"/>
      <c r="H329" s="206"/>
      <c r="I329" s="207"/>
    </row>
    <row r="330" spans="1:9" ht="15.75" customHeight="1" x14ac:dyDescent="0.35">
      <c r="A330" s="51" t="s">
        <v>112</v>
      </c>
      <c r="B330" s="41">
        <v>43</v>
      </c>
      <c r="C330" s="41" t="s">
        <v>62</v>
      </c>
      <c r="D330" s="172"/>
      <c r="E330" s="47">
        <f t="shared" si="6"/>
        <v>0</v>
      </c>
      <c r="F330" s="205"/>
      <c r="G330" s="206"/>
      <c r="H330" s="206"/>
      <c r="I330" s="207"/>
    </row>
    <row r="331" spans="1:9" ht="15.75" customHeight="1" thickBot="1" x14ac:dyDescent="0.4">
      <c r="A331" s="50" t="s">
        <v>113</v>
      </c>
      <c r="B331" s="41">
        <v>43</v>
      </c>
      <c r="C331" s="41" t="s">
        <v>62</v>
      </c>
      <c r="D331" s="172"/>
      <c r="E331" s="47">
        <f t="shared" si="6"/>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c r="G333" s="206"/>
      <c r="H333" s="206"/>
      <c r="I333" s="207"/>
    </row>
    <row r="334" spans="1:9" ht="15.75" customHeight="1" x14ac:dyDescent="0.35">
      <c r="A334" s="50" t="s">
        <v>116</v>
      </c>
      <c r="B334" s="41">
        <v>1</v>
      </c>
      <c r="C334" s="41" t="s">
        <v>90</v>
      </c>
      <c r="D334" s="172"/>
      <c r="E334" s="47">
        <f t="shared" si="6"/>
        <v>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6"/>
        <v>0</v>
      </c>
      <c r="F341" s="205"/>
      <c r="G341" s="206"/>
      <c r="H341" s="206"/>
      <c r="I341" s="207"/>
    </row>
    <row r="342" spans="1:9" ht="15.75" customHeight="1" x14ac:dyDescent="0.35">
      <c r="A342" s="50" t="s">
        <v>124</v>
      </c>
      <c r="B342" s="41">
        <v>1</v>
      </c>
      <c r="C342" s="41" t="s">
        <v>90</v>
      </c>
      <c r="D342" s="172"/>
      <c r="E342" s="47">
        <f t="shared" si="6"/>
        <v>0</v>
      </c>
      <c r="F342" s="205"/>
      <c r="G342" s="206"/>
      <c r="H342" s="206"/>
      <c r="I342" s="207"/>
    </row>
    <row r="343" spans="1:9" ht="15.75" customHeight="1" x14ac:dyDescent="0.35">
      <c r="A343" s="50" t="s">
        <v>125</v>
      </c>
      <c r="B343" s="41">
        <v>1</v>
      </c>
      <c r="C343" s="41" t="s">
        <v>90</v>
      </c>
      <c r="D343" s="172"/>
      <c r="E343" s="47">
        <f t="shared" si="6"/>
        <v>0</v>
      </c>
      <c r="F343" s="205"/>
      <c r="G343" s="206"/>
      <c r="H343" s="206"/>
      <c r="I343" s="207"/>
    </row>
    <row r="344" spans="1:9" ht="15.75" customHeight="1" x14ac:dyDescent="0.35">
      <c r="A344" s="50" t="s">
        <v>126</v>
      </c>
      <c r="B344" s="41">
        <v>1</v>
      </c>
      <c r="C344" s="41" t="s">
        <v>90</v>
      </c>
      <c r="D344" s="172"/>
      <c r="E344" s="47">
        <f t="shared" si="6"/>
        <v>0</v>
      </c>
      <c r="F344" s="205"/>
      <c r="G344" s="206"/>
      <c r="H344" s="206"/>
      <c r="I344" s="207"/>
    </row>
    <row r="345" spans="1:9" ht="15.75" customHeight="1" x14ac:dyDescent="0.35">
      <c r="A345" s="50" t="s">
        <v>127</v>
      </c>
      <c r="B345" s="41">
        <v>1</v>
      </c>
      <c r="C345" s="41" t="s">
        <v>90</v>
      </c>
      <c r="D345" s="172"/>
      <c r="E345" s="47">
        <f t="shared" si="6"/>
        <v>0</v>
      </c>
      <c r="F345" s="205"/>
      <c r="G345" s="206"/>
      <c r="H345" s="206"/>
      <c r="I345" s="207"/>
    </row>
    <row r="346" spans="1:9" ht="15.75" customHeight="1" x14ac:dyDescent="0.35">
      <c r="A346" s="50" t="s">
        <v>128</v>
      </c>
      <c r="B346" s="41">
        <v>1</v>
      </c>
      <c r="C346" s="41" t="s">
        <v>90</v>
      </c>
      <c r="D346" s="172"/>
      <c r="E346" s="47">
        <f t="shared" si="6"/>
        <v>0</v>
      </c>
      <c r="F346" s="205"/>
      <c r="G346" s="206"/>
      <c r="H346" s="206"/>
      <c r="I346" s="207"/>
    </row>
    <row r="347" spans="1:9" ht="15.75" customHeight="1" x14ac:dyDescent="0.35">
      <c r="A347" s="50" t="s">
        <v>129</v>
      </c>
      <c r="B347" s="41">
        <v>1</v>
      </c>
      <c r="C347" s="41" t="s">
        <v>90</v>
      </c>
      <c r="D347" s="172"/>
      <c r="E347" s="47">
        <f t="shared" si="6"/>
        <v>0</v>
      </c>
      <c r="F347" s="205"/>
      <c r="G347" s="206"/>
      <c r="H347" s="206"/>
      <c r="I347" s="207"/>
    </row>
    <row r="348" spans="1:9" ht="15.75" customHeight="1" x14ac:dyDescent="0.35">
      <c r="A348" s="50" t="s">
        <v>130</v>
      </c>
      <c r="B348" s="41">
        <v>1</v>
      </c>
      <c r="C348" s="41" t="s">
        <v>90</v>
      </c>
      <c r="D348" s="172"/>
      <c r="E348" s="47">
        <f t="shared" si="6"/>
        <v>0</v>
      </c>
      <c r="F348" s="205" t="s">
        <v>132</v>
      </c>
      <c r="G348" s="206"/>
      <c r="H348" s="206"/>
      <c r="I348" s="207"/>
    </row>
    <row r="349" spans="1:9" ht="15.75" customHeight="1" x14ac:dyDescent="0.35">
      <c r="A349" s="50" t="s">
        <v>133</v>
      </c>
      <c r="B349" s="41">
        <v>1</v>
      </c>
      <c r="C349" s="41" t="s">
        <v>90</v>
      </c>
      <c r="D349" s="172"/>
      <c r="E349" s="47">
        <f t="shared" si="6"/>
        <v>0</v>
      </c>
      <c r="F349" s="205" t="s">
        <v>134</v>
      </c>
      <c r="G349" s="206"/>
      <c r="H349" s="206"/>
      <c r="I349" s="207"/>
    </row>
    <row r="350" spans="1:9" ht="15.75" customHeight="1" thickBot="1" x14ac:dyDescent="0.4">
      <c r="A350" s="50" t="s">
        <v>135</v>
      </c>
      <c r="B350" s="41">
        <v>1</v>
      </c>
      <c r="C350" s="41" t="s">
        <v>90</v>
      </c>
      <c r="D350" s="172"/>
      <c r="E350" s="47">
        <f t="shared" si="6"/>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c r="G352" s="206"/>
      <c r="H352" s="206"/>
      <c r="I352" s="207"/>
    </row>
    <row r="353" spans="1:9" ht="15.75" customHeight="1" x14ac:dyDescent="0.35">
      <c r="A353" s="50" t="s">
        <v>139</v>
      </c>
      <c r="B353" s="41">
        <v>1</v>
      </c>
      <c r="C353" s="41" t="s">
        <v>90</v>
      </c>
      <c r="D353" s="172"/>
      <c r="E353" s="47">
        <f t="shared" si="6"/>
        <v>0</v>
      </c>
      <c r="F353" s="205"/>
      <c r="G353" s="206"/>
      <c r="H353" s="206"/>
      <c r="I353" s="207"/>
    </row>
    <row r="354" spans="1:9" ht="15.75" customHeight="1" x14ac:dyDescent="0.35">
      <c r="A354" s="48" t="s">
        <v>140</v>
      </c>
      <c r="B354" s="41">
        <v>1</v>
      </c>
      <c r="C354" s="41" t="s">
        <v>73</v>
      </c>
      <c r="D354" s="172"/>
      <c r="E354" s="47">
        <f t="shared" si="6"/>
        <v>0</v>
      </c>
      <c r="F354" s="205"/>
      <c r="G354" s="206"/>
      <c r="H354" s="206"/>
      <c r="I354" s="207"/>
    </row>
    <row r="355" spans="1:9" ht="15.75" customHeight="1" x14ac:dyDescent="0.35">
      <c r="A355" s="50" t="s">
        <v>141</v>
      </c>
      <c r="B355" s="41">
        <v>1</v>
      </c>
      <c r="C355" s="41" t="s">
        <v>90</v>
      </c>
      <c r="D355" s="172"/>
      <c r="E355" s="47">
        <f t="shared" ref="E355:E371" si="7">SUM(B355)*D355</f>
        <v>0</v>
      </c>
      <c r="F355" s="205"/>
      <c r="G355" s="206"/>
      <c r="H355" s="206"/>
      <c r="I355" s="207"/>
    </row>
    <row r="356" spans="1:9" ht="15.75" customHeight="1" thickBot="1" x14ac:dyDescent="0.4">
      <c r="A356" s="50" t="s">
        <v>142</v>
      </c>
      <c r="B356" s="41">
        <v>1</v>
      </c>
      <c r="C356" s="41" t="s">
        <v>90</v>
      </c>
      <c r="D356" s="172"/>
      <c r="E356" s="47">
        <f t="shared" si="7"/>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c r="E358" s="47">
        <f t="shared" si="7"/>
        <v>0</v>
      </c>
      <c r="F358" s="205"/>
      <c r="G358" s="206"/>
      <c r="H358" s="206"/>
      <c r="I358" s="207"/>
    </row>
    <row r="359" spans="1:9" ht="15.75" customHeight="1" x14ac:dyDescent="0.35">
      <c r="A359" s="50" t="s">
        <v>145</v>
      </c>
      <c r="B359" s="41">
        <v>1</v>
      </c>
      <c r="C359" s="41" t="s">
        <v>90</v>
      </c>
      <c r="D359" s="172"/>
      <c r="E359" s="47">
        <f t="shared" si="7"/>
        <v>0</v>
      </c>
      <c r="F359" s="205"/>
      <c r="G359" s="206"/>
      <c r="H359" s="206"/>
      <c r="I359" s="207"/>
    </row>
    <row r="360" spans="1:9" ht="15.75" customHeight="1" x14ac:dyDescent="0.35">
      <c r="A360" s="50" t="s">
        <v>146</v>
      </c>
      <c r="B360" s="41">
        <v>1</v>
      </c>
      <c r="C360" s="41" t="s">
        <v>90</v>
      </c>
      <c r="D360" s="172"/>
      <c r="E360" s="47">
        <f t="shared" si="7"/>
        <v>0</v>
      </c>
      <c r="F360" s="205"/>
      <c r="G360" s="206"/>
      <c r="H360" s="206"/>
      <c r="I360" s="207"/>
    </row>
    <row r="361" spans="1:9" ht="15.75" customHeight="1" x14ac:dyDescent="0.35">
      <c r="A361" s="50" t="s">
        <v>147</v>
      </c>
      <c r="B361" s="41">
        <v>15</v>
      </c>
      <c r="C361" s="41" t="s">
        <v>131</v>
      </c>
      <c r="D361" s="172"/>
      <c r="E361" s="47">
        <f t="shared" si="7"/>
        <v>0</v>
      </c>
      <c r="F361" s="205"/>
      <c r="G361" s="206"/>
      <c r="H361" s="206"/>
      <c r="I361" s="207"/>
    </row>
    <row r="362" spans="1:9" ht="15.75" customHeight="1" x14ac:dyDescent="0.35">
      <c r="A362" s="50" t="s">
        <v>148</v>
      </c>
      <c r="B362" s="41">
        <v>1</v>
      </c>
      <c r="C362" s="41" t="s">
        <v>90</v>
      </c>
      <c r="D362" s="172"/>
      <c r="E362" s="47">
        <f t="shared" si="7"/>
        <v>0</v>
      </c>
      <c r="F362" s="205"/>
      <c r="G362" s="206"/>
      <c r="H362" s="206"/>
      <c r="I362" s="207"/>
    </row>
    <row r="363" spans="1:9" ht="15.75" customHeight="1" thickBot="1" x14ac:dyDescent="0.4">
      <c r="A363" s="50" t="s">
        <v>149</v>
      </c>
      <c r="B363" s="41">
        <v>80</v>
      </c>
      <c r="C363" s="41" t="s">
        <v>131</v>
      </c>
      <c r="D363" s="172"/>
      <c r="E363" s="47">
        <f t="shared" si="7"/>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c r="E365" s="47">
        <f t="shared" si="7"/>
        <v>0</v>
      </c>
      <c r="F365" s="205"/>
      <c r="G365" s="206"/>
      <c r="H365" s="206"/>
      <c r="I365" s="207"/>
    </row>
    <row r="366" spans="1:9" ht="15.75" customHeight="1" x14ac:dyDescent="0.35">
      <c r="A366" s="48" t="s">
        <v>152</v>
      </c>
      <c r="B366" s="41">
        <v>1</v>
      </c>
      <c r="C366" s="41" t="s">
        <v>73</v>
      </c>
      <c r="D366" s="172"/>
      <c r="E366" s="47">
        <f t="shared" si="7"/>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c r="E369" s="47">
        <f t="shared" si="7"/>
        <v>0</v>
      </c>
      <c r="F369" s="205"/>
      <c r="G369" s="206"/>
      <c r="H369" s="206"/>
      <c r="I369" s="207"/>
    </row>
    <row r="370" spans="1:9" ht="15.75" customHeight="1" x14ac:dyDescent="0.35">
      <c r="A370" s="48" t="s">
        <v>158</v>
      </c>
      <c r="B370" s="41">
        <v>1</v>
      </c>
      <c r="C370" s="41" t="s">
        <v>90</v>
      </c>
      <c r="D370" s="172"/>
      <c r="E370" s="47">
        <f t="shared" si="7"/>
        <v>0</v>
      </c>
      <c r="F370" s="205"/>
      <c r="G370" s="206"/>
      <c r="H370" s="206"/>
      <c r="I370" s="207"/>
    </row>
    <row r="371" spans="1:9" ht="15.75" customHeight="1" x14ac:dyDescent="0.35">
      <c r="A371" s="48" t="s">
        <v>159</v>
      </c>
      <c r="B371" s="41">
        <v>1</v>
      </c>
      <c r="C371" s="41" t="s">
        <v>90</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v>
      </c>
      <c r="F377" s="237"/>
      <c r="G377" s="238"/>
      <c r="H377" s="238"/>
      <c r="I377" s="239"/>
    </row>
    <row r="378" spans="1:9" ht="15.75" customHeight="1" thickBot="1" x14ac:dyDescent="0.4">
      <c r="A378" s="61" t="s">
        <v>164</v>
      </c>
      <c r="B378" s="66"/>
      <c r="C378" s="67"/>
      <c r="D378" s="68"/>
      <c r="E378" s="175">
        <v>0</v>
      </c>
      <c r="F378" s="248"/>
      <c r="G378" s="249"/>
      <c r="H378" s="249"/>
      <c r="I378" s="250"/>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267</v>
      </c>
      <c r="B405" s="40"/>
      <c r="C405" s="40"/>
      <c r="D405" s="40"/>
      <c r="E405" s="40"/>
      <c r="F405" s="88"/>
      <c r="G405" s="89">
        <f>SUM(G401:G404)</f>
        <v>0</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268</v>
      </c>
      <c r="B429" s="40"/>
      <c r="C429" s="40"/>
      <c r="D429" s="40"/>
      <c r="E429" s="40"/>
      <c r="F429" s="88"/>
      <c r="G429" s="89">
        <f>SUM(G425:G428)</f>
        <v>0</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259</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750149</v>
      </c>
    </row>
    <row r="483" spans="1:7" ht="24" customHeight="1" thickBot="1" x14ac:dyDescent="0.4">
      <c r="A483" s="188" t="s">
        <v>262</v>
      </c>
      <c r="B483" s="189"/>
      <c r="C483" s="189"/>
      <c r="D483" s="189"/>
      <c r="E483" s="189"/>
      <c r="F483" s="190"/>
      <c r="G483" s="157">
        <f>SUM(G479)</f>
        <v>750149</v>
      </c>
    </row>
    <row r="484" spans="1:7" ht="31" customHeight="1" thickBot="1" x14ac:dyDescent="0.4">
      <c r="A484" s="188" t="s">
        <v>263</v>
      </c>
      <c r="B484" s="189"/>
      <c r="C484" s="189"/>
      <c r="D484" s="189"/>
      <c r="E484" s="189"/>
      <c r="F484" s="190"/>
      <c r="G484" s="157">
        <f>SUM(G482:G483)</f>
        <v>1500298</v>
      </c>
    </row>
  </sheetData>
  <sheetProtection sheet="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ADE057D8-456D-4826-AD1B-42ADFEC36B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2024-01-09T13:08:52Z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15299600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