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Lovell Partnerships/"/>
    </mc:Choice>
  </mc:AlternateContent>
  <xr:revisionPtr revIDLastSave="0" documentId="8_{ABB5EB5A-F63C-4B4D-8DF7-DC9E49019CE0}" xr6:coauthVersionLast="47" xr6:coauthVersionMax="47" xr10:uidLastSave="{00000000-0000-0000-0000-000000000000}"/>
  <workbookProtection workbookAlgorithmName="SHA-512" workbookHashValue="yFfkeijeaZ9IN+lXiRG5oOkdfdY/58lQ7bSY5KkNKYqhCVmLYQdAhaHa261LhMFFmNzuWojxobt7PMxH913GHQ==" workbookSaltValue="U64RE5k1szcg3Oetl0Pe/A==" workbookSpinCount="100000" lockStructure="1"/>
  <bookViews>
    <workbookView xWindow="28680" yWindow="-120" windowWidth="29040" windowHeight="15720"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6" l="1"/>
  <c r="D370" i="17"/>
  <c r="D371" i="17"/>
  <c r="D369" i="17"/>
  <c r="D366" i="17"/>
  <c r="D365" i="17"/>
  <c r="D359" i="17"/>
  <c r="D360" i="17"/>
  <c r="D361" i="17"/>
  <c r="D362" i="17"/>
  <c r="D363" i="17"/>
  <c r="D358" i="17"/>
  <c r="D353" i="17"/>
  <c r="D354" i="17"/>
  <c r="D355" i="17"/>
  <c r="D356" i="17"/>
  <c r="D352" i="17"/>
  <c r="D342" i="17"/>
  <c r="D343" i="17"/>
  <c r="D344" i="17"/>
  <c r="D345" i="17"/>
  <c r="D346" i="17"/>
  <c r="D347" i="17"/>
  <c r="D348" i="17"/>
  <c r="D341" i="17"/>
  <c r="D338" i="17"/>
  <c r="D339" i="17"/>
  <c r="D337" i="17"/>
  <c r="D334" i="17"/>
  <c r="D335" i="17"/>
  <c r="D333" i="17"/>
  <c r="D328" i="17"/>
  <c r="D329" i="17"/>
  <c r="D330" i="17"/>
  <c r="D331" i="17"/>
  <c r="D327" i="17"/>
  <c r="D325" i="17"/>
  <c r="D320" i="17"/>
  <c r="D321" i="17"/>
  <c r="D322" i="17"/>
  <c r="D323" i="17"/>
  <c r="D319" i="17"/>
  <c r="D315" i="17"/>
  <c r="D316" i="17"/>
  <c r="D317" i="17"/>
  <c r="D314" i="17"/>
  <c r="D309" i="17"/>
  <c r="D310" i="17"/>
  <c r="D311" i="17"/>
  <c r="D312" i="17"/>
  <c r="D308" i="17"/>
  <c r="D306" i="17"/>
  <c r="D293" i="17"/>
  <c r="D294" i="17"/>
  <c r="D295" i="17"/>
  <c r="D296" i="17"/>
  <c r="D297" i="17"/>
  <c r="D298" i="17"/>
  <c r="D299" i="17"/>
  <c r="D300" i="17"/>
  <c r="D301" i="17"/>
  <c r="D302" i="17"/>
  <c r="D303" i="17"/>
  <c r="D304" i="17"/>
  <c r="D292" i="17"/>
  <c r="D283" i="17"/>
  <c r="D285" i="17"/>
  <c r="D286" i="17"/>
  <c r="D287" i="17"/>
  <c r="D288" i="17"/>
  <c r="D282" i="17"/>
  <c r="D283" i="6" l="1"/>
  <c r="D285" i="6"/>
  <c r="D286" i="6"/>
  <c r="D287" i="6"/>
  <c r="D288" i="6"/>
  <c r="B4" i="6"/>
  <c r="B4" i="17" l="1"/>
  <c r="B244" i="17" s="1"/>
  <c r="D129" i="17"/>
  <c r="D130" i="17"/>
  <c r="D128" i="17"/>
  <c r="D125" i="17"/>
  <c r="D119" i="17"/>
  <c r="D121" i="17"/>
  <c r="D117" i="17"/>
  <c r="D112" i="17"/>
  <c r="D113" i="17"/>
  <c r="D101" i="17"/>
  <c r="D102" i="17"/>
  <c r="D107" i="17"/>
  <c r="D97" i="17"/>
  <c r="D98" i="17"/>
  <c r="D96" i="17"/>
  <c r="D93" i="17"/>
  <c r="D94" i="17"/>
  <c r="D87" i="17"/>
  <c r="D89" i="17"/>
  <c r="D86" i="17"/>
  <c r="D74" i="17"/>
  <c r="D71" i="17"/>
  <c r="B244" i="6"/>
  <c r="G440" i="21"/>
  <c r="G439" i="21"/>
  <c r="G438" i="21"/>
  <c r="G216" i="21"/>
  <c r="G215" i="21"/>
  <c r="G214" i="21"/>
  <c r="G440" i="20"/>
  <c r="G439" i="20"/>
  <c r="G438" i="20"/>
  <c r="G216" i="20"/>
  <c r="G215" i="20"/>
  <c r="G214" i="20"/>
  <c r="G440" i="19"/>
  <c r="G439" i="19"/>
  <c r="G438" i="19"/>
  <c r="G216" i="19"/>
  <c r="G215" i="19"/>
  <c r="G214" i="19"/>
  <c r="G440" i="18"/>
  <c r="G439" i="18"/>
  <c r="G438" i="18"/>
  <c r="G216" i="18"/>
  <c r="G215" i="18"/>
  <c r="G214" i="18"/>
  <c r="B18" i="6" l="1"/>
  <c r="F17" i="6"/>
  <c r="F16" i="6"/>
  <c r="F15" i="6"/>
  <c r="F14" i="6"/>
  <c r="F13" i="6"/>
  <c r="F14" i="7"/>
  <c r="F13" i="7"/>
  <c r="B17" i="7" s="1"/>
  <c r="F16" i="7"/>
  <c r="F15" i="7"/>
  <c r="G218" i="18"/>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E143" i="21"/>
  <c r="G143"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G379" i="21" s="1"/>
  <c r="E370" i="21"/>
  <c r="G370" i="21" s="1"/>
  <c r="E369" i="21"/>
  <c r="G369" i="21" s="1"/>
  <c r="E367" i="21"/>
  <c r="G367" i="21" s="1"/>
  <c r="E178" i="20"/>
  <c r="G178" i="20" s="1"/>
  <c r="E177" i="20"/>
  <c r="G177" i="20" s="1"/>
  <c r="E175" i="20"/>
  <c r="G175" i="20" s="1"/>
  <c r="G179"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E145" i="20"/>
  <c r="G145" i="20" s="1"/>
  <c r="E143" i="20"/>
  <c r="G143" i="20" s="1"/>
  <c r="G147"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E369" i="20"/>
  <c r="G369" i="20" s="1"/>
  <c r="E367" i="20"/>
  <c r="G367" i="20" s="1"/>
  <c r="G178" i="19"/>
  <c r="E178" i="19"/>
  <c r="G177" i="19"/>
  <c r="E177" i="19"/>
  <c r="E175" i="19"/>
  <c r="G175" i="19" s="1"/>
  <c r="G179" i="19" s="1"/>
  <c r="E170" i="19"/>
  <c r="G170" i="19" s="1"/>
  <c r="E169" i="19"/>
  <c r="G169" i="19" s="1"/>
  <c r="E167" i="19"/>
  <c r="G167" i="19" s="1"/>
  <c r="G162" i="19"/>
  <c r="E162" i="19"/>
  <c r="E161" i="19"/>
  <c r="G161" i="19" s="1"/>
  <c r="G159" i="19"/>
  <c r="G163" i="19" s="1"/>
  <c r="E159" i="19"/>
  <c r="E154" i="19"/>
  <c r="G154" i="19" s="1"/>
  <c r="E153" i="19"/>
  <c r="G153" i="19" s="1"/>
  <c r="E151" i="19"/>
  <c r="G151" i="19" s="1"/>
  <c r="G155" i="19" s="1"/>
  <c r="E146" i="19"/>
  <c r="G146" i="19" s="1"/>
  <c r="G145" i="19"/>
  <c r="E145" i="19"/>
  <c r="E143" i="19"/>
  <c r="G143" i="19" s="1"/>
  <c r="G147"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9" i="19" s="1"/>
  <c r="G375" i="19"/>
  <c r="E375" i="19"/>
  <c r="E370" i="19"/>
  <c r="G370" i="19" s="1"/>
  <c r="E369" i="19"/>
  <c r="G369" i="19" s="1"/>
  <c r="E367" i="19"/>
  <c r="G367" i="19" s="1"/>
  <c r="E178" i="18"/>
  <c r="G178" i="18" s="1"/>
  <c r="E177" i="18"/>
  <c r="G177" i="18" s="1"/>
  <c r="E175" i="18"/>
  <c r="G175" i="18" s="1"/>
  <c r="G179" i="18" s="1"/>
  <c r="E170" i="18"/>
  <c r="G170" i="18" s="1"/>
  <c r="E169" i="18"/>
  <c r="G169" i="18" s="1"/>
  <c r="E167" i="18"/>
  <c r="G167" i="18" s="1"/>
  <c r="G171" i="18" s="1"/>
  <c r="E162" i="18"/>
  <c r="G162" i="18" s="1"/>
  <c r="E161" i="18"/>
  <c r="G161" i="18" s="1"/>
  <c r="E159" i="18"/>
  <c r="G159" i="18" s="1"/>
  <c r="G163" i="18" s="1"/>
  <c r="E154" i="18"/>
  <c r="G154" i="18" s="1"/>
  <c r="E153" i="18"/>
  <c r="G153" i="18" s="1"/>
  <c r="G155" i="18" s="1"/>
  <c r="G151" i="18"/>
  <c r="E151" i="18"/>
  <c r="E146" i="18"/>
  <c r="G146" i="18" s="1"/>
  <c r="E145" i="18"/>
  <c r="G145" i="18" s="1"/>
  <c r="E143" i="18"/>
  <c r="G143" i="18" s="1"/>
  <c r="E402" i="18"/>
  <c r="G402" i="18" s="1"/>
  <c r="E401" i="18"/>
  <c r="G401" i="18" s="1"/>
  <c r="E399" i="18"/>
  <c r="G399" i="18" s="1"/>
  <c r="E394" i="18"/>
  <c r="G394" i="18" s="1"/>
  <c r="E393" i="18"/>
  <c r="G393" i="18" s="1"/>
  <c r="E391" i="18"/>
  <c r="G391" i="18" s="1"/>
  <c r="G395" i="18" s="1"/>
  <c r="E386" i="18"/>
  <c r="G386" i="18" s="1"/>
  <c r="E385" i="18"/>
  <c r="G385" i="18" s="1"/>
  <c r="E383" i="18"/>
  <c r="G383" i="18" s="1"/>
  <c r="G387" i="18" s="1"/>
  <c r="E378" i="18"/>
  <c r="G378" i="18" s="1"/>
  <c r="E377" i="18"/>
  <c r="G377" i="18" s="1"/>
  <c r="G379" i="18" s="1"/>
  <c r="G375" i="18"/>
  <c r="E375" i="18"/>
  <c r="E370" i="18"/>
  <c r="G370" i="18" s="1"/>
  <c r="E369" i="18"/>
  <c r="G369" i="18" s="1"/>
  <c r="E367" i="18"/>
  <c r="G367" i="18" s="1"/>
  <c r="G371" i="18" s="1"/>
  <c r="E402" i="7"/>
  <c r="G402" i="7" s="1"/>
  <c r="E401" i="7"/>
  <c r="G401" i="7" s="1"/>
  <c r="E399" i="7"/>
  <c r="G399" i="7" s="1"/>
  <c r="E394" i="7"/>
  <c r="G394" i="7" s="1"/>
  <c r="E393" i="7"/>
  <c r="G393" i="7" s="1"/>
  <c r="E391" i="7"/>
  <c r="G391" i="7" s="1"/>
  <c r="G395" i="7" s="1"/>
  <c r="E386" i="7"/>
  <c r="G386" i="7" s="1"/>
  <c r="E385" i="7"/>
  <c r="G385" i="7" s="1"/>
  <c r="E383" i="7"/>
  <c r="G383" i="7" s="1"/>
  <c r="G387" i="7" s="1"/>
  <c r="E378" i="7"/>
  <c r="G378" i="7" s="1"/>
  <c r="E377" i="7"/>
  <c r="G377" i="7" s="1"/>
  <c r="E375" i="7"/>
  <c r="G375" i="7" s="1"/>
  <c r="E370" i="7"/>
  <c r="G370" i="7" s="1"/>
  <c r="E369" i="7"/>
  <c r="G369" i="7" s="1"/>
  <c r="G439" i="7" s="1"/>
  <c r="E367" i="7"/>
  <c r="G367" i="7" s="1"/>
  <c r="G371"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440" i="7" l="1"/>
  <c r="G438" i="7"/>
  <c r="G403" i="7"/>
  <c r="G215" i="7"/>
  <c r="G216" i="7"/>
  <c r="G214" i="7"/>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G436" i="17" s="1"/>
  <c r="E435" i="17"/>
  <c r="G435" i="17" s="1"/>
  <c r="E433" i="17"/>
  <c r="G433" i="17" s="1"/>
  <c r="E428" i="17"/>
  <c r="G428" i="17" s="1"/>
  <c r="E427" i="17"/>
  <c r="G427" i="17" s="1"/>
  <c r="E425" i="17"/>
  <c r="G425" i="17" s="1"/>
  <c r="E420" i="17"/>
  <c r="G420" i="17" s="1"/>
  <c r="E419" i="17"/>
  <c r="G419" i="17" s="1"/>
  <c r="E417" i="17"/>
  <c r="G417" i="17" s="1"/>
  <c r="E412" i="17"/>
  <c r="G412" i="17" s="1"/>
  <c r="E411" i="17"/>
  <c r="G411" i="17" s="1"/>
  <c r="E409" i="17"/>
  <c r="G409" i="17" s="1"/>
  <c r="E404" i="17"/>
  <c r="G404" i="17" s="1"/>
  <c r="E403" i="17"/>
  <c r="G403" i="17" s="1"/>
  <c r="E401" i="17"/>
  <c r="G401" i="17" s="1"/>
  <c r="E396" i="17"/>
  <c r="G396" i="17" s="1"/>
  <c r="E395" i="17"/>
  <c r="G395" i="17" s="1"/>
  <c r="E393" i="17"/>
  <c r="G393"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88" i="17"/>
  <c r="E287" i="17"/>
  <c r="E286" i="17"/>
  <c r="E285"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G195" i="17" s="1"/>
  <c r="E194" i="17"/>
  <c r="G194" i="17" s="1"/>
  <c r="E192" i="17"/>
  <c r="G192" i="17" s="1"/>
  <c r="E187" i="17"/>
  <c r="G187" i="17" s="1"/>
  <c r="E186" i="17"/>
  <c r="G186" i="17" s="1"/>
  <c r="E184" i="17"/>
  <c r="G184" i="17" s="1"/>
  <c r="E179" i="17"/>
  <c r="G179" i="17" s="1"/>
  <c r="E178" i="17"/>
  <c r="G178" i="17" s="1"/>
  <c r="E176" i="17"/>
  <c r="G176" i="17" s="1"/>
  <c r="E171" i="17"/>
  <c r="G171" i="17" s="1"/>
  <c r="E170" i="17"/>
  <c r="G170" i="17" s="1"/>
  <c r="E168" i="17"/>
  <c r="G168" i="17" s="1"/>
  <c r="E163" i="17"/>
  <c r="G163" i="17" s="1"/>
  <c r="E162" i="17"/>
  <c r="G162" i="17" s="1"/>
  <c r="E160" i="17"/>
  <c r="G160" i="17" s="1"/>
  <c r="E155" i="17"/>
  <c r="G155" i="17" s="1"/>
  <c r="E154" i="17"/>
  <c r="G154" i="17" s="1"/>
  <c r="E152" i="17"/>
  <c r="G152"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7" i="17"/>
  <c r="E46" i="17"/>
  <c r="E45" i="17"/>
  <c r="E44" i="17"/>
  <c r="E42" i="17"/>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G195" i="6" s="1"/>
  <c r="E187" i="6"/>
  <c r="G187" i="6" s="1"/>
  <c r="E179" i="6"/>
  <c r="G179" i="6" s="1"/>
  <c r="E155" i="6"/>
  <c r="G155" i="6" s="1"/>
  <c r="E154" i="6"/>
  <c r="G154" i="6" s="1"/>
  <c r="E152" i="6"/>
  <c r="G152" i="6" s="1"/>
  <c r="E163" i="6"/>
  <c r="G163" i="6" s="1"/>
  <c r="E162" i="6"/>
  <c r="G162" i="6" s="1"/>
  <c r="E160" i="6"/>
  <c r="G160" i="6" s="1"/>
  <c r="E171" i="6"/>
  <c r="G171" i="6" s="1"/>
  <c r="E170" i="6"/>
  <c r="G170" i="6" s="1"/>
  <c r="E168" i="6"/>
  <c r="G168" i="6" s="1"/>
  <c r="E147" i="6"/>
  <c r="G147" i="6" s="1"/>
  <c r="E146" i="6"/>
  <c r="G146" i="6" s="1"/>
  <c r="E144" i="6"/>
  <c r="G144" i="6" s="1"/>
  <c r="G437" i="17" l="1"/>
  <c r="G196" i="17"/>
  <c r="G472" i="17"/>
  <c r="G231" i="17"/>
  <c r="G233" i="17"/>
  <c r="G172" i="6"/>
  <c r="G164" i="6"/>
  <c r="G233" i="6"/>
  <c r="G156" i="6"/>
  <c r="G148" i="6"/>
  <c r="G405" i="17"/>
  <c r="G232" i="17"/>
  <c r="G188" i="17"/>
  <c r="G429" i="17"/>
  <c r="G156" i="17"/>
  <c r="G397" i="17"/>
  <c r="G421" i="17"/>
  <c r="G226" i="17"/>
  <c r="G234" i="17" s="1"/>
  <c r="G437" i="6"/>
  <c r="G213" i="20"/>
  <c r="E132" i="19"/>
  <c r="G437" i="19"/>
  <c r="G180" i="17"/>
  <c r="G172" i="17"/>
  <c r="G389" i="6"/>
  <c r="G413" i="6"/>
  <c r="G421" i="6"/>
  <c r="B18" i="17"/>
  <c r="G213" i="21"/>
  <c r="G218" i="21" s="1"/>
  <c r="G219" i="21" s="1"/>
  <c r="G221" i="21" s="1"/>
  <c r="G448" i="21" s="1"/>
  <c r="G437" i="21"/>
  <c r="G442" i="21" s="1"/>
  <c r="G443" i="21" s="1"/>
  <c r="G437" i="20"/>
  <c r="G442" i="20" s="1"/>
  <c r="E356" i="18"/>
  <c r="G213" i="18"/>
  <c r="G219" i="18" s="1"/>
  <c r="G221" i="18" s="1"/>
  <c r="G448" i="18" s="1"/>
  <c r="G218" i="20"/>
  <c r="G219" i="20" s="1"/>
  <c r="G218" i="19"/>
  <c r="G219" i="19" s="1"/>
  <c r="G442" i="19"/>
  <c r="G442" i="18"/>
  <c r="G443" i="18" s="1"/>
  <c r="G467" i="17"/>
  <c r="G475" i="17" s="1"/>
  <c r="G473" i="17"/>
  <c r="G148" i="17"/>
  <c r="G474" i="17"/>
  <c r="G389" i="17"/>
  <c r="G164" i="17"/>
  <c r="G413" i="17"/>
  <c r="G429" i="6"/>
  <c r="G467" i="6"/>
  <c r="G475" i="6" s="1"/>
  <c r="G397" i="6"/>
  <c r="G474" i="6"/>
  <c r="G405" i="6"/>
  <c r="G473" i="6"/>
  <c r="G472" i="6"/>
  <c r="G445" i="18" l="1"/>
  <c r="G449" i="18" s="1"/>
  <c r="G450" i="18" s="1"/>
  <c r="B9" i="16" s="1"/>
  <c r="G445" i="21"/>
  <c r="G449" i="21" s="1"/>
  <c r="G450" i="21" s="1"/>
  <c r="B12" i="16" s="1"/>
  <c r="G443" i="20"/>
  <c r="G445" i="20" s="1"/>
  <c r="G449" i="20" s="1"/>
  <c r="G221" i="20"/>
  <c r="G448" i="20" s="1"/>
  <c r="G221" i="19"/>
  <c r="G448" i="19" s="1"/>
  <c r="G443" i="19"/>
  <c r="G445" i="19" s="1"/>
  <c r="G449" i="19" s="1"/>
  <c r="G450" i="20" l="1"/>
  <c r="B11" i="16" s="1"/>
  <c r="G450" i="19"/>
  <c r="B10"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G194" i="6" s="1"/>
  <c r="E192" i="6"/>
  <c r="E186" i="6"/>
  <c r="E184" i="6"/>
  <c r="E178" i="6"/>
  <c r="E176" i="6"/>
  <c r="E132" i="7" l="1"/>
  <c r="G213" i="7"/>
  <c r="G218" i="7"/>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88" i="6"/>
  <c r="E287" i="6"/>
  <c r="E286" i="6"/>
  <c r="E285" i="6"/>
  <c r="E283" i="6"/>
  <c r="E282" i="6"/>
  <c r="E225" i="6"/>
  <c r="E224" i="6"/>
  <c r="E223" i="6"/>
  <c r="E222" i="6"/>
  <c r="E221" i="6"/>
  <c r="E220" i="6"/>
  <c r="E218" i="6"/>
  <c r="E217" i="6"/>
  <c r="E216" i="6"/>
  <c r="E214" i="6"/>
  <c r="E213" i="6"/>
  <c r="E212" i="6"/>
  <c r="E209" i="6"/>
  <c r="E207" i="6"/>
  <c r="E206" i="6"/>
  <c r="E205" i="6"/>
  <c r="E204" i="6"/>
  <c r="E203" i="6"/>
  <c r="E201" i="6"/>
  <c r="E200" i="6"/>
  <c r="G192" i="6"/>
  <c r="G196" i="6" s="1"/>
  <c r="G186" i="6"/>
  <c r="G184" i="6"/>
  <c r="G178" i="6"/>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7" i="6"/>
  <c r="E46" i="6"/>
  <c r="E45" i="6"/>
  <c r="E44" i="6"/>
  <c r="E42" i="6"/>
  <c r="E41" i="6"/>
  <c r="G232" i="6" l="1"/>
  <c r="G226" i="6"/>
  <c r="G234" i="6" s="1"/>
  <c r="G188" i="6"/>
  <c r="G180" i="6"/>
  <c r="G231" i="6"/>
  <c r="G443" i="7"/>
  <c r="G445" i="7" s="1"/>
  <c r="G449" i="7" s="1"/>
  <c r="G450" i="7" s="1"/>
  <c r="B8" i="16" s="1"/>
  <c r="D284" i="6"/>
  <c r="E284" i="6" s="1"/>
  <c r="D284" i="17"/>
  <c r="E284" i="17"/>
  <c r="E43" i="17"/>
  <c r="D43" i="17"/>
  <c r="E43" i="6"/>
  <c r="D290" i="6"/>
  <c r="E290" i="6" s="1"/>
  <c r="E49" i="6"/>
  <c r="E48" i="6"/>
  <c r="E132" i="6" s="1"/>
  <c r="D289" i="6"/>
  <c r="E289" i="6" s="1"/>
  <c r="D48" i="17"/>
  <c r="E48" i="17" s="1"/>
  <c r="D289" i="17"/>
  <c r="E289" i="17" s="1"/>
  <c r="E373" i="17" s="1"/>
  <c r="E49" i="17"/>
  <c r="E290" i="17"/>
  <c r="D49" i="17"/>
  <c r="D290" i="17"/>
  <c r="E133" i="6" l="1"/>
  <c r="G230" i="6"/>
  <c r="E373" i="6"/>
  <c r="G471" i="17"/>
  <c r="E374" i="17"/>
  <c r="E132" i="17"/>
  <c r="G476" i="17" l="1"/>
  <c r="G477" i="17" s="1"/>
  <c r="G235" i="6"/>
  <c r="G236" i="6" s="1"/>
  <c r="G230" i="17"/>
  <c r="E133" i="17"/>
  <c r="E374" i="6"/>
  <c r="G471" i="6"/>
  <c r="G238" i="6" l="1"/>
  <c r="G482" i="6" s="1"/>
  <c r="G235" i="17"/>
  <c r="G238" i="17" s="1"/>
  <c r="G482" i="17" s="1"/>
  <c r="G484" i="17" s="1"/>
  <c r="B14" i="16" s="1"/>
  <c r="G236" i="17"/>
  <c r="G476" i="6"/>
  <c r="G477" i="6" s="1"/>
  <c r="G479" i="6" s="1"/>
  <c r="G483" i="6" s="1"/>
  <c r="G479" i="17"/>
  <c r="G483" i="17" s="1"/>
  <c r="G484" i="6" l="1"/>
  <c r="B13" i="16" s="1"/>
</calcChain>
</file>

<file path=xl/sharedStrings.xml><?xml version="1.0" encoding="utf-8"?>
<sst xmlns="http://schemas.openxmlformats.org/spreadsheetml/2006/main" count="5569" uniqueCount="270">
  <si>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</si>
  <si>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</si>
  <si>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</si>
  <si>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</si>
  <si>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</si>
  <si>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</si>
  <si>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</si>
  <si>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</si>
  <si>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</si>
  <si>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</si>
  <si>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</si>
  <si>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</si>
  <si>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</si>
  <si>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</si>
  <si>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</si>
  <si>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</si>
  <si>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</si>
  <si>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</si>
  <si>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</si>
  <si>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</si>
  <si>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</si>
  <si>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</si>
  <si>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</si>
  <si>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</si>
  <si>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</si>
  <si>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</si>
  <si>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</si>
  <si>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</si>
  <si>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</si>
  <si>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</si>
  <si>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</si>
  <si>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</si>
  <si>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</si>
  <si>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</si>
  <si>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</si>
  <si>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</si>
  <si>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</si>
  <si>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</si>
  <si>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</si>
  <si>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</si>
  <si>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</si>
  <si>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</si>
  <si>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</si>
  <si>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</si>
  <si>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</si>
  <si>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</si>
  <si>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</si>
  <si>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</si>
  <si>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</si>
  <si>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</si>
  <si>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</si>
  <si>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</si>
  <si>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</si>
  <si>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</si>
  <si>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</si>
  <si>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</si>
  <si>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</si>
  <si>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</si>
  <si>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</si>
  <si>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</si>
  <si>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</si>
  <si>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</si>
  <si>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</si>
  <si>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</si>
  <si>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</si>
  <si>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</si>
  <si>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</si>
  <si>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</si>
  <si>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</si>
  <si>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</si>
  <si>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</si>
  <si>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</si>
  <si>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</si>
  <si>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</si>
  <si>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</si>
  <si>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</si>
  <si>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</si>
  <si>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</si>
  <si>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</si>
  <si>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</si>
  <si>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</si>
  <si>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</si>
  <si>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</si>
  <si>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</si>
  <si>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</si>
  <si>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</si>
  <si>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</si>
  <si>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</si>
  <si>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</si>
  <si>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</si>
  <si>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</si>
  <si>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</si>
  <si>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</si>
  <si>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</si>
  <si>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</si>
  <si>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</si>
  <si>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</si>
  <si>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</si>
  <si>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</si>
  <si>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</si>
  <si>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</si>
  <si>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</si>
  <si>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</si>
  <si>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</si>
  <si>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</si>
  <si>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</si>
  <si>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</si>
  <si>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</si>
  <si>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</si>
  <si>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</si>
  <si>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</si>
  <si>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</si>
  <si>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</si>
  <si>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</si>
  <si>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</si>
  <si>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</si>
  <si>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</si>
  <si>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</si>
  <si>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</si>
  <si>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</si>
  <si>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</si>
  <si>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</si>
  <si>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</si>
  <si>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</si>
  <si>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</si>
  <si>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</si>
  <si>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</si>
  <si>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</si>
  <si>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</si>
  <si>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</si>
  <si>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</si>
  <si>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</si>
  <si>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</si>
  <si>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</si>
  <si>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</si>
  <si>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</si>
  <si>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</si>
  <si>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</si>
  <si>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</si>
  <si>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</si>
  <si>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</si>
  <si>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</si>
  <si>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</si>
  <si>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</si>
  <si>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</si>
  <si>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</si>
  <si>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</si>
  <si>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</si>
  <si>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</si>
  <si>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</si>
  <si>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</si>
  <si>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</si>
  <si>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</si>
  <si>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</si>
  <si>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</si>
  <si>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</si>
  <si>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</si>
  <si>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</si>
  <si>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</si>
  <si>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</si>
  <si>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</si>
  <si>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</si>
  <si>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</si>
  <si>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</si>
  <si>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</si>
  <si>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</si>
  <si>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</si>
  <si>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</si>
  <si>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</si>
  <si>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</si>
  <si>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</si>
  <si>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</si>
  <si>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</si>
  <si>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</si>
  <si>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</si>
  <si>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</si>
  <si>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</si>
  <si>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</si>
  <si>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</si>
  <si>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</si>
  <si>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</si>
  <si>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</si>
  <si>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</si>
  <si>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</si>
  <si>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</si>
  <si>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</si>
  <si>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</si>
  <si>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</si>
  <si>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</si>
  <si>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</si>
  <si>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</si>
  <si>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</si>
  <si>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</si>
  <si>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</si>
  <si>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</si>
  <si>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</si>
  <si>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</si>
  <si>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</si>
  <si>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</si>
  <si>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</si>
  <si>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</si>
  <si>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</si>
  <si>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</si>
  <si>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</si>
  <si>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</si>
  <si>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</si>
  <si>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</si>
  <si>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</si>
  <si>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</si>
  <si>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</si>
  <si>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</si>
  <si>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</si>
  <si>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</si>
  <si>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</si>
  <si>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</si>
  <si>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</si>
  <si>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</si>
  <si>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</si>
  <si>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</si>
  <si>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</si>
  <si>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</si>
  <si>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</si>
  <si>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</si>
  <si>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</si>
  <si>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</si>
  <si>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</si>
  <si>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</si>
  <si>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</si>
  <si>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</si>
  <si>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</si>
  <si>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rPr>
        <b/>
        <sz val="12"/>
        <color rgb="FF000000"/>
        <rFont val="Arial"/>
        <family val="2"/>
      </rPr>
      <t>7</t>
    </r>
    <r>
      <rPr>
        <sz val="12"/>
        <color rgb="FF000000"/>
        <rFont val="Arial"/>
        <family val="2"/>
      </rPr>
      <t>. Preliminaries are to be based on the contract period stated above based on timber frame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</si>
  <si>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</si>
  <si>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</si>
  <si>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</si>
  <si>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</si>
  <si>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</si>
  <si>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</si>
  <si>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</si>
  <si>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</si>
  <si>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</si>
  <si>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</si>
  <si>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</si>
  <si>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</si>
  <si>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</si>
  <si>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</si>
  <si>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</si>
  <si>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</si>
  <si>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</si>
  <si>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</si>
  <si>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</si>
  <si>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</si>
  <si>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</si>
  <si>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</si>
  <si>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</si>
  <si>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</si>
  <si>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</si>
  <si>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</si>
  <si>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</si>
  <si>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</si>
  <si>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</si>
  <si>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</si>
  <si>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</si>
  <si>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</si>
  <si>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</si>
  <si>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</si>
  <si>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</si>
  <si>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</si>
  <si>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</si>
  <si>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</si>
  <si>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LOVELL PRICING SUBMISSION  15.12.23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</si>
</sst>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7"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
      <b/>
      <sz val="12"/>
      <color rgb="FF000000"/>
      <name val="Arial"/>
      <family val="2"/>
    </font>
    <font>
      <sz val="12"/>
      <color rgb="FF00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8">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5" borderId="10" xfId="1" applyFont="1" applyFill="1" applyBorder="1" applyAlignment="1">
      <alignment horizontal="left" vertic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0" fillId="0" borderId="0" xfId="0" applyAlignment="1">
      <alignment horizontal="left" vertical="center"/>
    </xf>
    <xf numFmtId="0" fontId="19" fillId="5" borderId="1"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6" fillId="0" borderId="5" xfId="0" applyFont="1"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0" xfId="0" applyFont="1" applyAlignment="1">
      <alignment horizontal="left"/>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tabSelected="1" view="pageBreakPreview" zoomScaleNormal="100" zoomScaleSheetLayoutView="10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269</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458350</v>
      </c>
    </row>
    <row r="9" spans="1:9" ht="25" customHeight="1" x14ac:dyDescent="0.35">
      <c r="A9" s="170" t="s">
        <v>9</v>
      </c>
      <c r="B9" s="171">
        <f>SUM('Low val Lot 2'!G450)</f>
        <v>458350</v>
      </c>
    </row>
    <row r="10" spans="1:9" ht="25" customHeight="1" x14ac:dyDescent="0.35">
      <c r="A10" s="170" t="s">
        <v>10</v>
      </c>
      <c r="B10" s="171">
        <f>SUM('Low val Lot 3'!G450)</f>
        <v>458350</v>
      </c>
    </row>
    <row r="11" spans="1:9" ht="25" customHeight="1" x14ac:dyDescent="0.35">
      <c r="A11" s="170" t="s">
        <v>11</v>
      </c>
      <c r="B11" s="171">
        <f>SUM('Low val Lot 4'!G450)</f>
        <v>458350</v>
      </c>
    </row>
    <row r="12" spans="1:9" ht="25" customHeight="1" x14ac:dyDescent="0.35">
      <c r="A12" s="170" t="s">
        <v>12</v>
      </c>
      <c r="B12" s="171">
        <f>SUM('Low val Lot 5'!G450)</f>
        <v>458350</v>
      </c>
    </row>
    <row r="13" spans="1:9" ht="25" customHeight="1" x14ac:dyDescent="0.35">
      <c r="A13" s="170" t="s">
        <v>13</v>
      </c>
      <c r="B13" s="171">
        <f>SUM('High val Lot 1'!G484)</f>
        <v>23470170.539561398</v>
      </c>
    </row>
    <row r="14" spans="1:9" ht="25" customHeight="1" x14ac:dyDescent="0.35">
      <c r="A14" s="170" t="s">
        <v>14</v>
      </c>
      <c r="B14" s="171">
        <f>SUM('High val Lot 2'!G484)</f>
        <v>23470170.583645396</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52" right="0.19" top="0.74803149606299213" bottom="0.74803149606299213" header="0.31496062992125984" footer="0.31496062992125984"/>
  <pageSetup paperSize="8" scale="102" orientation="portrait" r:id="rId1"/>
  <colBreaks count="1" manualBreakCount="1">
    <brk id="8" max="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252"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17</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20</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0">SUM(B41)*D41</f>
        <v>0</v>
      </c>
      <c r="F41" s="205"/>
      <c r="G41" s="206"/>
      <c r="H41" s="206"/>
      <c r="I41" s="207"/>
    </row>
    <row r="42" spans="1:11" ht="15.75" customHeight="1" x14ac:dyDescent="0.35">
      <c r="A42" s="48" t="s">
        <v>64</v>
      </c>
      <c r="B42" s="41">
        <v>68</v>
      </c>
      <c r="C42" s="41" t="s">
        <v>62</v>
      </c>
      <c r="D42" s="172"/>
      <c r="E42" s="47">
        <f t="shared" si="0"/>
        <v>0</v>
      </c>
      <c r="F42" s="205"/>
      <c r="G42" s="206"/>
      <c r="H42" s="206"/>
      <c r="I42" s="207"/>
    </row>
    <row r="43" spans="1:11" ht="15.75" customHeight="1" x14ac:dyDescent="0.35">
      <c r="A43" s="48" t="s">
        <v>65</v>
      </c>
      <c r="B43" s="41">
        <v>68</v>
      </c>
      <c r="C43" s="41" t="s">
        <v>62</v>
      </c>
      <c r="D43" s="172"/>
      <c r="E43" s="47">
        <f t="shared" si="0"/>
        <v>0</v>
      </c>
      <c r="F43" s="205"/>
      <c r="G43" s="206"/>
      <c r="H43" s="206"/>
      <c r="I43" s="207"/>
    </row>
    <row r="44" spans="1:11" ht="15.75" customHeight="1" x14ac:dyDescent="0.35">
      <c r="A44" s="48" t="s">
        <v>66</v>
      </c>
      <c r="B44" s="41">
        <v>68</v>
      </c>
      <c r="C44" s="41" t="s">
        <v>62</v>
      </c>
      <c r="D44" s="172"/>
      <c r="E44" s="47">
        <f t="shared" si="0"/>
        <v>0</v>
      </c>
      <c r="F44" s="205"/>
      <c r="G44" s="206"/>
      <c r="H44" s="206"/>
      <c r="I44" s="207"/>
    </row>
    <row r="45" spans="1:11" ht="15.75" customHeight="1" x14ac:dyDescent="0.35">
      <c r="A45" s="48" t="s">
        <v>67</v>
      </c>
      <c r="B45" s="41">
        <v>68</v>
      </c>
      <c r="C45" s="41" t="s">
        <v>62</v>
      </c>
      <c r="D45" s="172"/>
      <c r="E45" s="47">
        <f t="shared" si="0"/>
        <v>0</v>
      </c>
      <c r="F45" s="205"/>
      <c r="G45" s="206"/>
      <c r="H45" s="206"/>
      <c r="I45" s="207"/>
    </row>
    <row r="46" spans="1:11" ht="15.75" customHeight="1" x14ac:dyDescent="0.35">
      <c r="A46" s="48" t="s">
        <v>68</v>
      </c>
      <c r="B46" s="41">
        <v>68</v>
      </c>
      <c r="C46" s="41" t="s">
        <v>62</v>
      </c>
      <c r="D46" s="172"/>
      <c r="E46" s="47">
        <f t="shared" si="0"/>
        <v>0</v>
      </c>
      <c r="F46" s="205"/>
      <c r="G46" s="206"/>
      <c r="H46" s="206"/>
      <c r="I46" s="207"/>
    </row>
    <row r="47" spans="1:11" ht="15.75" customHeight="1" x14ac:dyDescent="0.35">
      <c r="A47" s="48" t="s">
        <v>69</v>
      </c>
      <c r="B47" s="41">
        <v>68</v>
      </c>
      <c r="C47" s="41" t="s">
        <v>62</v>
      </c>
      <c r="D47" s="172"/>
      <c r="E47" s="47">
        <f t="shared" si="0"/>
        <v>0</v>
      </c>
      <c r="F47" s="205"/>
      <c r="G47" s="206"/>
      <c r="H47" s="206"/>
      <c r="I47" s="207"/>
    </row>
    <row r="48" spans="1:11" ht="15.75" customHeight="1" thickBot="1" x14ac:dyDescent="0.4">
      <c r="A48" s="48" t="s">
        <v>70</v>
      </c>
      <c r="B48" s="41">
        <v>68</v>
      </c>
      <c r="C48" s="41" t="s">
        <v>62</v>
      </c>
      <c r="D48" s="172"/>
      <c r="E48" s="47">
        <f t="shared" si="0"/>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0"/>
        <v>0</v>
      </c>
      <c r="F50" s="205"/>
      <c r="G50" s="206"/>
      <c r="H50" s="206"/>
      <c r="I50" s="207"/>
    </row>
    <row r="51" spans="1:9" ht="15.75" customHeight="1" x14ac:dyDescent="0.35">
      <c r="A51" s="48" t="s">
        <v>74</v>
      </c>
      <c r="B51" s="41">
        <v>68</v>
      </c>
      <c r="C51" s="41" t="s">
        <v>62</v>
      </c>
      <c r="D51" s="172"/>
      <c r="E51" s="47">
        <f t="shared" si="0"/>
        <v>0</v>
      </c>
      <c r="F51" s="205"/>
      <c r="G51" s="206"/>
      <c r="H51" s="206"/>
      <c r="I51" s="207"/>
    </row>
    <row r="52" spans="1:9" ht="15.75" customHeight="1" x14ac:dyDescent="0.35">
      <c r="A52" s="48" t="s">
        <v>75</v>
      </c>
      <c r="B52" s="41">
        <v>68</v>
      </c>
      <c r="C52" s="41" t="s">
        <v>62</v>
      </c>
      <c r="D52" s="172"/>
      <c r="E52" s="47">
        <f t="shared" si="0"/>
        <v>0</v>
      </c>
      <c r="F52" s="205"/>
      <c r="G52" s="206"/>
      <c r="H52" s="206"/>
      <c r="I52" s="207"/>
    </row>
    <row r="53" spans="1:9" ht="15.75" customHeight="1" x14ac:dyDescent="0.35">
      <c r="A53" s="48" t="s">
        <v>76</v>
      </c>
      <c r="B53" s="41">
        <v>68</v>
      </c>
      <c r="C53" s="41" t="s">
        <v>62</v>
      </c>
      <c r="D53" s="172"/>
      <c r="E53" s="47">
        <f t="shared" si="0"/>
        <v>0</v>
      </c>
      <c r="F53" s="205"/>
      <c r="G53" s="206"/>
      <c r="H53" s="206"/>
      <c r="I53" s="207"/>
    </row>
    <row r="54" spans="1:9" ht="15.75" customHeight="1" x14ac:dyDescent="0.35">
      <c r="A54" s="48" t="s">
        <v>77</v>
      </c>
      <c r="B54" s="41">
        <v>68</v>
      </c>
      <c r="C54" s="41" t="s">
        <v>62</v>
      </c>
      <c r="D54" s="172"/>
      <c r="E54" s="47">
        <f t="shared" si="0"/>
        <v>0</v>
      </c>
      <c r="F54" s="205"/>
      <c r="G54" s="206"/>
      <c r="H54" s="206"/>
      <c r="I54" s="207"/>
    </row>
    <row r="55" spans="1:9" ht="15.75" customHeight="1" x14ac:dyDescent="0.35">
      <c r="A55" s="48" t="s">
        <v>78</v>
      </c>
      <c r="B55" s="41">
        <v>68</v>
      </c>
      <c r="C55" s="41" t="s">
        <v>62</v>
      </c>
      <c r="D55" s="172"/>
      <c r="E55" s="47">
        <f t="shared" si="0"/>
        <v>0</v>
      </c>
      <c r="F55" s="205"/>
      <c r="G55" s="206"/>
      <c r="H55" s="206"/>
      <c r="I55" s="207"/>
    </row>
    <row r="56" spans="1:9" ht="15.75" customHeight="1" x14ac:dyDescent="0.35">
      <c r="A56" s="48" t="s">
        <v>79</v>
      </c>
      <c r="B56" s="41">
        <v>68</v>
      </c>
      <c r="C56" s="41" t="s">
        <v>62</v>
      </c>
      <c r="D56" s="172"/>
      <c r="E56" s="47">
        <f t="shared" si="0"/>
        <v>0</v>
      </c>
      <c r="F56" s="205"/>
      <c r="G56" s="206"/>
      <c r="H56" s="206"/>
      <c r="I56" s="207"/>
    </row>
    <row r="57" spans="1:9" ht="15.75" customHeight="1" x14ac:dyDescent="0.35">
      <c r="A57" s="48" t="s">
        <v>80</v>
      </c>
      <c r="B57" s="41">
        <v>68</v>
      </c>
      <c r="C57" s="41" t="s">
        <v>62</v>
      </c>
      <c r="D57" s="172"/>
      <c r="E57" s="47">
        <f t="shared" si="0"/>
        <v>0</v>
      </c>
      <c r="F57" s="205"/>
      <c r="G57" s="206"/>
      <c r="H57" s="206"/>
      <c r="I57" s="207"/>
    </row>
    <row r="58" spans="1:9" ht="15.75" customHeight="1" x14ac:dyDescent="0.35">
      <c r="A58" s="48" t="s">
        <v>81</v>
      </c>
      <c r="B58" s="41">
        <v>68</v>
      </c>
      <c r="C58" s="41" t="s">
        <v>62</v>
      </c>
      <c r="D58" s="172"/>
      <c r="E58" s="47">
        <f t="shared" si="0"/>
        <v>0</v>
      </c>
      <c r="F58" s="205"/>
      <c r="G58" s="206"/>
      <c r="H58" s="206"/>
      <c r="I58" s="207"/>
    </row>
    <row r="59" spans="1:9" ht="15.75" customHeight="1" x14ac:dyDescent="0.35">
      <c r="A59" s="50" t="s">
        <v>82</v>
      </c>
      <c r="B59" s="41">
        <v>68</v>
      </c>
      <c r="C59" s="41" t="s">
        <v>62</v>
      </c>
      <c r="D59" s="172"/>
      <c r="E59" s="47">
        <f t="shared" si="0"/>
        <v>0</v>
      </c>
      <c r="F59" s="205"/>
      <c r="G59" s="206"/>
      <c r="H59" s="206"/>
      <c r="I59" s="207"/>
    </row>
    <row r="60" spans="1:9" ht="15.75" customHeight="1" x14ac:dyDescent="0.35">
      <c r="A60" s="48" t="s">
        <v>83</v>
      </c>
      <c r="B60" s="142">
        <v>1</v>
      </c>
      <c r="C60" s="41" t="s">
        <v>73</v>
      </c>
      <c r="D60" s="172"/>
      <c r="E60" s="47">
        <f t="shared" si="0"/>
        <v>0</v>
      </c>
      <c r="F60" s="205"/>
      <c r="G60" s="206"/>
      <c r="H60" s="206"/>
      <c r="I60" s="207"/>
    </row>
    <row r="61" spans="1:9" ht="15.75" customHeight="1" x14ac:dyDescent="0.35">
      <c r="A61" s="48" t="s">
        <v>84</v>
      </c>
      <c r="B61" s="142">
        <v>1</v>
      </c>
      <c r="C61" s="41" t="s">
        <v>73</v>
      </c>
      <c r="D61" s="172"/>
      <c r="E61" s="47">
        <f t="shared" si="0"/>
        <v>0</v>
      </c>
      <c r="F61" s="205"/>
      <c r="G61" s="206"/>
      <c r="H61" s="206"/>
      <c r="I61" s="207"/>
    </row>
    <row r="62" spans="1:9" ht="15.75" customHeight="1" thickBot="1" x14ac:dyDescent="0.4">
      <c r="A62" s="143" t="s">
        <v>85</v>
      </c>
      <c r="B62" s="142">
        <v>1</v>
      </c>
      <c r="C62" s="41" t="s">
        <v>73</v>
      </c>
      <c r="D62" s="172"/>
      <c r="E62" s="47">
        <f t="shared" si="0"/>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0"/>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0"/>
        <v>0</v>
      </c>
      <c r="F66" s="205"/>
      <c r="G66" s="206"/>
      <c r="H66" s="206"/>
      <c r="I66" s="207"/>
    </row>
    <row r="67" spans="1:9" ht="15.75" customHeight="1" x14ac:dyDescent="0.35">
      <c r="A67" s="48" t="s">
        <v>91</v>
      </c>
      <c r="B67" s="142">
        <v>1</v>
      </c>
      <c r="C67" s="142" t="s">
        <v>90</v>
      </c>
      <c r="D67" s="172"/>
      <c r="E67" s="47">
        <f t="shared" si="0"/>
        <v>0</v>
      </c>
      <c r="F67" s="205"/>
      <c r="G67" s="206"/>
      <c r="H67" s="206"/>
      <c r="I67" s="207"/>
    </row>
    <row r="68" spans="1:9" ht="15.75" customHeight="1" x14ac:dyDescent="0.35">
      <c r="A68" s="48" t="s">
        <v>92</v>
      </c>
      <c r="B68" s="41">
        <v>1</v>
      </c>
      <c r="C68" s="142" t="s">
        <v>90</v>
      </c>
      <c r="D68" s="172"/>
      <c r="E68" s="47">
        <f t="shared" si="0"/>
        <v>0</v>
      </c>
      <c r="F68" s="205"/>
      <c r="G68" s="206"/>
      <c r="H68" s="206"/>
      <c r="I68" s="207"/>
    </row>
    <row r="69" spans="1:9" ht="15.75" customHeight="1" x14ac:dyDescent="0.35">
      <c r="A69" s="48" t="s">
        <v>93</v>
      </c>
      <c r="B69" s="41">
        <v>1</v>
      </c>
      <c r="C69" s="142" t="s">
        <v>90</v>
      </c>
      <c r="D69" s="172"/>
      <c r="E69" s="47">
        <f t="shared" si="0"/>
        <v>0</v>
      </c>
      <c r="F69" s="205"/>
      <c r="G69" s="206"/>
      <c r="H69" s="206"/>
      <c r="I69" s="207"/>
    </row>
    <row r="70" spans="1:9" ht="15.75" customHeight="1" thickBot="1" x14ac:dyDescent="0.4">
      <c r="A70" s="48" t="s">
        <v>94</v>
      </c>
      <c r="B70" s="142">
        <v>1</v>
      </c>
      <c r="C70" s="41" t="s">
        <v>90</v>
      </c>
      <c r="D70" s="172"/>
      <c r="E70" s="47">
        <f t="shared" si="0"/>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0"/>
        <v>0</v>
      </c>
      <c r="F72" s="205"/>
      <c r="G72" s="206"/>
      <c r="H72" s="206"/>
      <c r="I72" s="207"/>
    </row>
    <row r="73" spans="1:9" ht="15.75" customHeight="1" x14ac:dyDescent="0.35">
      <c r="A73" s="48" t="s">
        <v>97</v>
      </c>
      <c r="B73" s="41">
        <v>68</v>
      </c>
      <c r="C73" s="41" t="s">
        <v>62</v>
      </c>
      <c r="D73" s="172"/>
      <c r="E73" s="47">
        <f t="shared" si="0"/>
        <v>0</v>
      </c>
      <c r="F73" s="205"/>
      <c r="G73" s="206"/>
      <c r="H73" s="206"/>
      <c r="I73" s="207"/>
    </row>
    <row r="74" spans="1:9" ht="15.75" customHeight="1" x14ac:dyDescent="0.35">
      <c r="A74" s="48" t="s">
        <v>98</v>
      </c>
      <c r="B74" s="41">
        <v>68</v>
      </c>
      <c r="C74" s="41" t="s">
        <v>62</v>
      </c>
      <c r="D74" s="172"/>
      <c r="E74" s="47">
        <f t="shared" si="0"/>
        <v>0</v>
      </c>
      <c r="F74" s="205"/>
      <c r="G74" s="206"/>
      <c r="H74" s="206"/>
      <c r="I74" s="207"/>
    </row>
    <row r="75" spans="1:9" ht="15.75" customHeight="1" thickBot="1" x14ac:dyDescent="0.4">
      <c r="A75" s="48" t="s">
        <v>99</v>
      </c>
      <c r="B75" s="41">
        <v>68</v>
      </c>
      <c r="C75" s="41" t="s">
        <v>62</v>
      </c>
      <c r="D75" s="172"/>
      <c r="E75" s="47">
        <f t="shared" si="0"/>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0"/>
        <v>0</v>
      </c>
      <c r="F77" s="205"/>
      <c r="G77" s="206"/>
      <c r="H77" s="206"/>
      <c r="I77" s="207"/>
    </row>
    <row r="78" spans="1:9" ht="15.75" customHeight="1" x14ac:dyDescent="0.35">
      <c r="A78" s="48" t="s">
        <v>102</v>
      </c>
      <c r="B78" s="142">
        <v>1</v>
      </c>
      <c r="C78" s="41" t="s">
        <v>90</v>
      </c>
      <c r="D78" s="172"/>
      <c r="E78" s="47">
        <f t="shared" si="0"/>
        <v>0</v>
      </c>
      <c r="F78" s="205"/>
      <c r="G78" s="206"/>
      <c r="H78" s="206"/>
      <c r="I78" s="207"/>
    </row>
    <row r="79" spans="1:9" ht="15.75" customHeight="1" x14ac:dyDescent="0.35">
      <c r="A79" s="48" t="s">
        <v>103</v>
      </c>
      <c r="B79" s="142">
        <v>1</v>
      </c>
      <c r="C79" s="41" t="s">
        <v>90</v>
      </c>
      <c r="D79" s="172"/>
      <c r="E79" s="47">
        <f t="shared" si="0"/>
        <v>0</v>
      </c>
      <c r="F79" s="205"/>
      <c r="G79" s="206"/>
      <c r="H79" s="206"/>
      <c r="I79" s="207"/>
    </row>
    <row r="80" spans="1:9" ht="15.75" customHeight="1" x14ac:dyDescent="0.35">
      <c r="A80" s="48" t="s">
        <v>104</v>
      </c>
      <c r="B80" s="142">
        <v>1</v>
      </c>
      <c r="C80" s="41" t="s">
        <v>90</v>
      </c>
      <c r="D80" s="172"/>
      <c r="E80" s="47">
        <f t="shared" si="0"/>
        <v>0</v>
      </c>
      <c r="F80" s="205"/>
      <c r="G80" s="206"/>
      <c r="H80" s="206"/>
      <c r="I80" s="207"/>
    </row>
    <row r="81" spans="1:9" ht="15.75" customHeight="1" thickBot="1" x14ac:dyDescent="0.4">
      <c r="A81" s="48" t="s">
        <v>105</v>
      </c>
      <c r="B81" s="41">
        <v>68</v>
      </c>
      <c r="C81" s="41" t="s">
        <v>62</v>
      </c>
      <c r="D81" s="172"/>
      <c r="E81" s="47">
        <f t="shared" si="0"/>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0"/>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0"/>
        <v>0</v>
      </c>
      <c r="F85" s="205"/>
      <c r="G85" s="206"/>
      <c r="H85" s="206"/>
      <c r="I85" s="207"/>
    </row>
    <row r="86" spans="1:9" ht="15.75" customHeight="1" x14ac:dyDescent="0.35">
      <c r="A86" s="51" t="s">
        <v>110</v>
      </c>
      <c r="B86" s="41">
        <v>34</v>
      </c>
      <c r="C86" s="41" t="s">
        <v>62</v>
      </c>
      <c r="D86" s="172"/>
      <c r="E86" s="47">
        <f t="shared" si="0"/>
        <v>0</v>
      </c>
      <c r="F86" s="205"/>
      <c r="G86" s="206"/>
      <c r="H86" s="206"/>
      <c r="I86" s="207"/>
    </row>
    <row r="87" spans="1:9" ht="15.75" customHeight="1" x14ac:dyDescent="0.35">
      <c r="A87" s="51" t="s">
        <v>111</v>
      </c>
      <c r="B87" s="41">
        <v>34</v>
      </c>
      <c r="C87" s="41" t="s">
        <v>62</v>
      </c>
      <c r="D87" s="172"/>
      <c r="E87" s="47">
        <f t="shared" si="0"/>
        <v>0</v>
      </c>
      <c r="F87" s="205"/>
      <c r="G87" s="206"/>
      <c r="H87" s="206"/>
      <c r="I87" s="207"/>
    </row>
    <row r="88" spans="1:9" ht="15.75" customHeight="1" x14ac:dyDescent="0.35">
      <c r="A88" s="51" t="s">
        <v>112</v>
      </c>
      <c r="B88" s="41">
        <v>34</v>
      </c>
      <c r="C88" s="41" t="s">
        <v>62</v>
      </c>
      <c r="D88" s="172"/>
      <c r="E88" s="47">
        <f t="shared" si="0"/>
        <v>0</v>
      </c>
      <c r="F88" s="205"/>
      <c r="G88" s="206"/>
      <c r="H88" s="206"/>
      <c r="I88" s="207"/>
    </row>
    <row r="89" spans="1:9" ht="15.75" customHeight="1" thickBot="1" x14ac:dyDescent="0.4">
      <c r="A89" s="50" t="s">
        <v>113</v>
      </c>
      <c r="B89" s="41">
        <v>34</v>
      </c>
      <c r="C89" s="41" t="s">
        <v>62</v>
      </c>
      <c r="D89" s="172"/>
      <c r="E89" s="47">
        <f t="shared" si="0"/>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0"/>
        <v>0</v>
      </c>
      <c r="F91" s="205"/>
      <c r="G91" s="206"/>
      <c r="H91" s="206"/>
      <c r="I91" s="207"/>
    </row>
    <row r="92" spans="1:9" ht="15.75" customHeight="1" x14ac:dyDescent="0.35">
      <c r="A92" s="50" t="s">
        <v>116</v>
      </c>
      <c r="B92" s="142">
        <v>1</v>
      </c>
      <c r="C92" s="41" t="s">
        <v>90</v>
      </c>
      <c r="D92" s="172"/>
      <c r="E92" s="47">
        <f t="shared" si="0"/>
        <v>0</v>
      </c>
      <c r="F92" s="205"/>
      <c r="G92" s="206"/>
      <c r="H92" s="206"/>
      <c r="I92" s="207"/>
    </row>
    <row r="93" spans="1:9" ht="15.75" customHeight="1" thickBot="1" x14ac:dyDescent="0.4">
      <c r="A93" s="50" t="s">
        <v>117</v>
      </c>
      <c r="B93" s="142">
        <v>1</v>
      </c>
      <c r="C93" s="41" t="s">
        <v>90</v>
      </c>
      <c r="D93" s="172"/>
      <c r="E93" s="47">
        <f t="shared" si="0"/>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0"/>
        <v>0</v>
      </c>
      <c r="F95" s="205"/>
      <c r="G95" s="206"/>
      <c r="H95" s="206"/>
      <c r="I95" s="207"/>
    </row>
    <row r="96" spans="1:9" ht="15.75" customHeight="1" x14ac:dyDescent="0.35">
      <c r="A96" s="51" t="s">
        <v>120</v>
      </c>
      <c r="B96" s="142">
        <v>1</v>
      </c>
      <c r="C96" s="41" t="s">
        <v>90</v>
      </c>
      <c r="D96" s="172"/>
      <c r="E96" s="47">
        <f t="shared" si="0"/>
        <v>0</v>
      </c>
      <c r="F96" s="205"/>
      <c r="G96" s="206"/>
      <c r="H96" s="206"/>
      <c r="I96" s="207"/>
    </row>
    <row r="97" spans="1:9" ht="15.75" customHeight="1" thickBot="1" x14ac:dyDescent="0.4">
      <c r="A97" s="50" t="s">
        <v>121</v>
      </c>
      <c r="B97" s="142">
        <v>1</v>
      </c>
      <c r="C97" s="41" t="s">
        <v>90</v>
      </c>
      <c r="D97" s="172"/>
      <c r="E97" s="47">
        <f t="shared" si="0"/>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0"/>
        <v>0</v>
      </c>
      <c r="F99" s="205"/>
      <c r="G99" s="206"/>
      <c r="H99" s="206"/>
      <c r="I99" s="207"/>
    </row>
    <row r="100" spans="1:9" ht="15.75" customHeight="1" x14ac:dyDescent="0.35">
      <c r="A100" s="50" t="s">
        <v>124</v>
      </c>
      <c r="B100" s="41">
        <v>1</v>
      </c>
      <c r="C100" s="41" t="s">
        <v>90</v>
      </c>
      <c r="D100" s="172"/>
      <c r="E100" s="47">
        <f t="shared" si="0"/>
        <v>0</v>
      </c>
      <c r="F100" s="205"/>
      <c r="G100" s="206"/>
      <c r="H100" s="206"/>
      <c r="I100" s="207"/>
    </row>
    <row r="101" spans="1:9" ht="15.75" customHeight="1" x14ac:dyDescent="0.35">
      <c r="A101" s="50" t="s">
        <v>125</v>
      </c>
      <c r="B101" s="41">
        <v>1</v>
      </c>
      <c r="C101" s="41" t="s">
        <v>90</v>
      </c>
      <c r="D101" s="172"/>
      <c r="E101" s="47">
        <f t="shared" si="0"/>
        <v>0</v>
      </c>
      <c r="F101" s="205"/>
      <c r="G101" s="206"/>
      <c r="H101" s="206"/>
      <c r="I101" s="207"/>
    </row>
    <row r="102" spans="1:9" ht="15.75" customHeight="1" x14ac:dyDescent="0.35">
      <c r="A102" s="50" t="s">
        <v>126</v>
      </c>
      <c r="B102" s="41">
        <v>1</v>
      </c>
      <c r="C102" s="41" t="s">
        <v>90</v>
      </c>
      <c r="D102" s="172"/>
      <c r="E102" s="47">
        <f t="shared" si="0"/>
        <v>0</v>
      </c>
      <c r="F102" s="205"/>
      <c r="G102" s="206"/>
      <c r="H102" s="206"/>
      <c r="I102" s="207"/>
    </row>
    <row r="103" spans="1:9" ht="15.75" customHeight="1" x14ac:dyDescent="0.35">
      <c r="A103" s="50" t="s">
        <v>127</v>
      </c>
      <c r="B103" s="41">
        <v>1</v>
      </c>
      <c r="C103" s="41" t="s">
        <v>90</v>
      </c>
      <c r="D103" s="172"/>
      <c r="E103" s="47">
        <f t="shared" si="0"/>
        <v>0</v>
      </c>
      <c r="F103" s="205"/>
      <c r="G103" s="206"/>
      <c r="H103" s="206"/>
      <c r="I103" s="207"/>
    </row>
    <row r="104" spans="1:9" ht="15.75" customHeight="1" x14ac:dyDescent="0.35">
      <c r="A104" s="50" t="s">
        <v>128</v>
      </c>
      <c r="B104" s="41">
        <v>1</v>
      </c>
      <c r="C104" s="41" t="s">
        <v>90</v>
      </c>
      <c r="D104" s="172"/>
      <c r="E104" s="47">
        <f t="shared" si="0"/>
        <v>0</v>
      </c>
      <c r="F104" s="205"/>
      <c r="G104" s="206"/>
      <c r="H104" s="206"/>
      <c r="I104" s="207"/>
    </row>
    <row r="105" spans="1:9" ht="15.75" customHeight="1" x14ac:dyDescent="0.35">
      <c r="A105" s="50" t="s">
        <v>129</v>
      </c>
      <c r="B105" s="41">
        <v>1</v>
      </c>
      <c r="C105" s="41" t="s">
        <v>90</v>
      </c>
      <c r="D105" s="172"/>
      <c r="E105" s="47">
        <f t="shared" ref="E105:E129" si="1">SUM(B105)*D105</f>
        <v>0</v>
      </c>
      <c r="F105" s="205"/>
      <c r="G105" s="206"/>
      <c r="H105" s="206"/>
      <c r="I105" s="207"/>
    </row>
    <row r="106" spans="1:9" ht="15.75" customHeight="1" x14ac:dyDescent="0.35">
      <c r="A106" s="50" t="s">
        <v>130</v>
      </c>
      <c r="B106" s="142">
        <v>15</v>
      </c>
      <c r="C106" s="41" t="s">
        <v>131</v>
      </c>
      <c r="D106" s="172"/>
      <c r="E106" s="47">
        <f t="shared" si="1"/>
        <v>0</v>
      </c>
      <c r="F106" s="205" t="s">
        <v>132</v>
      </c>
      <c r="G106" s="206"/>
      <c r="H106" s="206"/>
      <c r="I106" s="207"/>
    </row>
    <row r="107" spans="1:9" ht="15.75" customHeight="1" x14ac:dyDescent="0.35">
      <c r="A107" s="50" t="s">
        <v>133</v>
      </c>
      <c r="B107" s="41">
        <v>1</v>
      </c>
      <c r="C107" s="41" t="s">
        <v>90</v>
      </c>
      <c r="D107" s="172"/>
      <c r="E107" s="47">
        <f t="shared" si="1"/>
        <v>0</v>
      </c>
      <c r="F107" s="205" t="s">
        <v>134</v>
      </c>
      <c r="G107" s="206"/>
      <c r="H107" s="206"/>
      <c r="I107" s="207"/>
    </row>
    <row r="108" spans="1:9" ht="15.75" customHeight="1" thickBot="1" x14ac:dyDescent="0.4">
      <c r="A108" s="50" t="s">
        <v>135</v>
      </c>
      <c r="B108" s="142">
        <v>1</v>
      </c>
      <c r="C108" s="41" t="s">
        <v>90</v>
      </c>
      <c r="D108" s="172"/>
      <c r="E108" s="47">
        <f t="shared" si="1"/>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1"/>
        <v>0</v>
      </c>
      <c r="F110" s="205"/>
      <c r="G110" s="206"/>
      <c r="H110" s="206"/>
      <c r="I110" s="207"/>
    </row>
    <row r="111" spans="1:9" ht="15.75" customHeight="1" x14ac:dyDescent="0.35">
      <c r="A111" s="50" t="s">
        <v>139</v>
      </c>
      <c r="B111" s="142">
        <v>1</v>
      </c>
      <c r="C111" s="41" t="s">
        <v>90</v>
      </c>
      <c r="D111" s="172"/>
      <c r="E111" s="47">
        <f t="shared" si="1"/>
        <v>0</v>
      </c>
      <c r="F111" s="205"/>
      <c r="G111" s="206"/>
      <c r="H111" s="206"/>
      <c r="I111" s="207"/>
    </row>
    <row r="112" spans="1:9" ht="15.75" customHeight="1" x14ac:dyDescent="0.35">
      <c r="A112" s="48" t="s">
        <v>140</v>
      </c>
      <c r="B112" s="142">
        <v>1</v>
      </c>
      <c r="C112" s="41" t="s">
        <v>73</v>
      </c>
      <c r="D112" s="172"/>
      <c r="E112" s="47">
        <f t="shared" si="1"/>
        <v>0</v>
      </c>
      <c r="F112" s="205"/>
      <c r="G112" s="206"/>
      <c r="H112" s="206"/>
      <c r="I112" s="207"/>
    </row>
    <row r="113" spans="1:9" ht="15.75" customHeight="1" x14ac:dyDescent="0.35">
      <c r="A113" s="50" t="s">
        <v>141</v>
      </c>
      <c r="B113" s="142">
        <v>1</v>
      </c>
      <c r="C113" s="41" t="s">
        <v>90</v>
      </c>
      <c r="D113" s="172"/>
      <c r="E113" s="47">
        <f t="shared" si="1"/>
        <v>0</v>
      </c>
      <c r="F113" s="205"/>
      <c r="G113" s="206"/>
      <c r="H113" s="206"/>
      <c r="I113" s="207"/>
    </row>
    <row r="114" spans="1:9" ht="15.75" customHeight="1" thickBot="1" x14ac:dyDescent="0.4">
      <c r="A114" s="50" t="s">
        <v>142</v>
      </c>
      <c r="B114" s="142">
        <v>1</v>
      </c>
      <c r="C114" s="41" t="s">
        <v>90</v>
      </c>
      <c r="D114" s="172"/>
      <c r="E114" s="47">
        <f t="shared" si="1"/>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1"/>
        <v>0</v>
      </c>
      <c r="F116" s="205"/>
      <c r="G116" s="206"/>
      <c r="H116" s="206"/>
      <c r="I116" s="207"/>
    </row>
    <row r="117" spans="1:9" ht="15.75" customHeight="1" x14ac:dyDescent="0.35">
      <c r="A117" s="50" t="s">
        <v>145</v>
      </c>
      <c r="B117" s="142">
        <v>1</v>
      </c>
      <c r="C117" s="41" t="s">
        <v>90</v>
      </c>
      <c r="D117" s="172"/>
      <c r="E117" s="47">
        <f t="shared" si="1"/>
        <v>0</v>
      </c>
      <c r="F117" s="205"/>
      <c r="G117" s="206"/>
      <c r="H117" s="206"/>
      <c r="I117" s="207"/>
    </row>
    <row r="118" spans="1:9" ht="15.75" customHeight="1" x14ac:dyDescent="0.35">
      <c r="A118" s="50" t="s">
        <v>146</v>
      </c>
      <c r="B118" s="142">
        <v>1</v>
      </c>
      <c r="C118" s="41" t="s">
        <v>90</v>
      </c>
      <c r="D118" s="172"/>
      <c r="E118" s="47">
        <f t="shared" si="1"/>
        <v>0</v>
      </c>
      <c r="F118" s="205"/>
      <c r="G118" s="206"/>
      <c r="H118" s="206"/>
      <c r="I118" s="207"/>
    </row>
    <row r="119" spans="1:9" ht="15.75" customHeight="1" x14ac:dyDescent="0.35">
      <c r="A119" s="50" t="s">
        <v>147</v>
      </c>
      <c r="B119" s="41">
        <v>8</v>
      </c>
      <c r="C119" s="41" t="s">
        <v>131</v>
      </c>
      <c r="D119" s="172"/>
      <c r="E119" s="47">
        <f t="shared" si="1"/>
        <v>0</v>
      </c>
      <c r="F119" s="205"/>
      <c r="G119" s="206"/>
      <c r="H119" s="206"/>
      <c r="I119" s="207"/>
    </row>
    <row r="120" spans="1:9" ht="15.75" customHeight="1" x14ac:dyDescent="0.35">
      <c r="A120" s="50" t="s">
        <v>148</v>
      </c>
      <c r="B120" s="41">
        <v>1</v>
      </c>
      <c r="C120" s="41" t="s">
        <v>90</v>
      </c>
      <c r="D120" s="172"/>
      <c r="E120" s="47">
        <f t="shared" si="1"/>
        <v>0</v>
      </c>
      <c r="F120" s="205"/>
      <c r="G120" s="206"/>
      <c r="H120" s="206"/>
      <c r="I120" s="207"/>
    </row>
    <row r="121" spans="1:9" ht="15.75" customHeight="1" thickBot="1" x14ac:dyDescent="0.4">
      <c r="A121" s="50" t="s">
        <v>149</v>
      </c>
      <c r="B121" s="142">
        <v>27</v>
      </c>
      <c r="C121" s="142" t="s">
        <v>131</v>
      </c>
      <c r="D121" s="172"/>
      <c r="E121" s="47">
        <f t="shared" si="1"/>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1"/>
        <v>0</v>
      </c>
      <c r="F123" s="205"/>
      <c r="G123" s="206"/>
      <c r="H123" s="206"/>
      <c r="I123" s="207"/>
    </row>
    <row r="124" spans="1:9" ht="15.75" customHeight="1" x14ac:dyDescent="0.35">
      <c r="A124" s="48" t="s">
        <v>152</v>
      </c>
      <c r="B124" s="142">
        <v>1</v>
      </c>
      <c r="C124" s="41" t="s">
        <v>73</v>
      </c>
      <c r="D124" s="172"/>
      <c r="E124" s="47">
        <f t="shared" si="1"/>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1"/>
        <v>0</v>
      </c>
      <c r="F127" s="205"/>
      <c r="G127" s="206"/>
      <c r="H127" s="206"/>
      <c r="I127" s="207"/>
    </row>
    <row r="128" spans="1:9" ht="15.75" customHeight="1" x14ac:dyDescent="0.35">
      <c r="A128" s="48" t="s">
        <v>158</v>
      </c>
      <c r="B128" s="142">
        <v>1</v>
      </c>
      <c r="C128" s="41" t="s">
        <v>90</v>
      </c>
      <c r="D128" s="172"/>
      <c r="E128" s="47">
        <f t="shared" si="1"/>
        <v>0</v>
      </c>
      <c r="F128" s="205"/>
      <c r="G128" s="206"/>
      <c r="H128" s="206"/>
      <c r="I128" s="207"/>
    </row>
    <row r="129" spans="1:9" ht="15.75" customHeight="1" x14ac:dyDescent="0.35">
      <c r="A129" s="48" t="s">
        <v>159</v>
      </c>
      <c r="B129" s="142">
        <v>1</v>
      </c>
      <c r="C129" s="41" t="s">
        <v>90</v>
      </c>
      <c r="D129" s="172"/>
      <c r="E129" s="47">
        <f t="shared" si="1"/>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c r="F135" s="237"/>
      <c r="G135" s="238"/>
      <c r="H135" s="238"/>
      <c r="I135" s="239"/>
    </row>
    <row r="136" spans="1:9" ht="23.25" customHeight="1" thickBot="1" x14ac:dyDescent="0.4">
      <c r="A136" s="61" t="s">
        <v>164</v>
      </c>
      <c r="B136" s="66"/>
      <c r="C136" s="67"/>
      <c r="D136" s="68"/>
      <c r="E136" s="175"/>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17</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20</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7">SUM(B265)*D265</f>
        <v>0</v>
      </c>
      <c r="F265" s="205"/>
      <c r="G265" s="206"/>
      <c r="H265" s="206"/>
      <c r="I265" s="207"/>
    </row>
    <row r="266" spans="1:9" x14ac:dyDescent="0.35">
      <c r="A266" s="48" t="s">
        <v>64</v>
      </c>
      <c r="B266" s="41">
        <v>52</v>
      </c>
      <c r="C266" s="41" t="s">
        <v>62</v>
      </c>
      <c r="D266" s="172"/>
      <c r="E266" s="47">
        <f t="shared" si="7"/>
        <v>0</v>
      </c>
      <c r="F266" s="205"/>
      <c r="G266" s="206"/>
      <c r="H266" s="206"/>
      <c r="I266" s="207"/>
    </row>
    <row r="267" spans="1:9" x14ac:dyDescent="0.35">
      <c r="A267" s="48" t="s">
        <v>65</v>
      </c>
      <c r="B267" s="41">
        <v>52</v>
      </c>
      <c r="C267" s="41" t="s">
        <v>62</v>
      </c>
      <c r="D267" s="172"/>
      <c r="E267" s="47">
        <f t="shared" si="7"/>
        <v>0</v>
      </c>
      <c r="F267" s="205"/>
      <c r="G267" s="206"/>
      <c r="H267" s="206"/>
      <c r="I267" s="207"/>
    </row>
    <row r="268" spans="1:9" x14ac:dyDescent="0.35">
      <c r="A268" s="48" t="s">
        <v>66</v>
      </c>
      <c r="B268" s="41">
        <v>52</v>
      </c>
      <c r="C268" s="41" t="s">
        <v>62</v>
      </c>
      <c r="D268" s="172"/>
      <c r="E268" s="47">
        <f t="shared" si="7"/>
        <v>0</v>
      </c>
      <c r="F268" s="205"/>
      <c r="G268" s="206"/>
      <c r="H268" s="206"/>
      <c r="I268" s="207"/>
    </row>
    <row r="269" spans="1:9" x14ac:dyDescent="0.35">
      <c r="A269" s="48" t="s">
        <v>67</v>
      </c>
      <c r="B269" s="41">
        <v>52</v>
      </c>
      <c r="C269" s="41" t="s">
        <v>62</v>
      </c>
      <c r="D269" s="172"/>
      <c r="E269" s="47">
        <f t="shared" si="7"/>
        <v>0</v>
      </c>
      <c r="F269" s="205"/>
      <c r="G269" s="206"/>
      <c r="H269" s="206"/>
      <c r="I269" s="207"/>
    </row>
    <row r="270" spans="1:9" x14ac:dyDescent="0.35">
      <c r="A270" s="48" t="s">
        <v>232</v>
      </c>
      <c r="B270" s="41">
        <v>52</v>
      </c>
      <c r="C270" s="41" t="s">
        <v>62</v>
      </c>
      <c r="D270" s="172"/>
      <c r="E270" s="47">
        <f t="shared" si="7"/>
        <v>0</v>
      </c>
      <c r="F270" s="205"/>
      <c r="G270" s="206"/>
      <c r="H270" s="206"/>
      <c r="I270" s="207"/>
    </row>
    <row r="271" spans="1:9" x14ac:dyDescent="0.35">
      <c r="A271" s="48" t="s">
        <v>69</v>
      </c>
      <c r="B271" s="41">
        <v>52</v>
      </c>
      <c r="C271" s="41" t="s">
        <v>62</v>
      </c>
      <c r="D271" s="172"/>
      <c r="E271" s="47">
        <f t="shared" si="7"/>
        <v>0</v>
      </c>
      <c r="F271" s="205"/>
      <c r="G271" s="206"/>
      <c r="H271" s="206"/>
      <c r="I271" s="207"/>
    </row>
    <row r="272" spans="1:9" ht="16" thickBot="1" x14ac:dyDescent="0.4">
      <c r="A272" s="48" t="s">
        <v>70</v>
      </c>
      <c r="B272" s="41">
        <v>52</v>
      </c>
      <c r="C272" s="41" t="s">
        <v>62</v>
      </c>
      <c r="D272" s="172"/>
      <c r="E272" s="47">
        <f t="shared" si="7"/>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8">SUM(B274)*D274</f>
        <v>0</v>
      </c>
      <c r="F274" s="205"/>
      <c r="G274" s="206"/>
      <c r="H274" s="206"/>
      <c r="I274" s="207"/>
    </row>
    <row r="275" spans="1:9" x14ac:dyDescent="0.35">
      <c r="A275" s="48" t="s">
        <v>74</v>
      </c>
      <c r="B275" s="41">
        <v>52</v>
      </c>
      <c r="C275" s="41" t="s">
        <v>62</v>
      </c>
      <c r="D275" s="172"/>
      <c r="E275" s="47">
        <f t="shared" si="8"/>
        <v>0</v>
      </c>
      <c r="F275" s="205"/>
      <c r="G275" s="206"/>
      <c r="H275" s="206"/>
      <c r="I275" s="207"/>
    </row>
    <row r="276" spans="1:9" x14ac:dyDescent="0.35">
      <c r="A276" s="48" t="s">
        <v>75</v>
      </c>
      <c r="B276" s="41">
        <v>52</v>
      </c>
      <c r="C276" s="41" t="s">
        <v>62</v>
      </c>
      <c r="D276" s="172"/>
      <c r="E276" s="47">
        <f t="shared" si="8"/>
        <v>0</v>
      </c>
      <c r="F276" s="205"/>
      <c r="G276" s="206"/>
      <c r="H276" s="206"/>
      <c r="I276" s="207"/>
    </row>
    <row r="277" spans="1:9" x14ac:dyDescent="0.35">
      <c r="A277" s="48" t="s">
        <v>76</v>
      </c>
      <c r="B277" s="41">
        <v>52</v>
      </c>
      <c r="C277" s="41" t="s">
        <v>62</v>
      </c>
      <c r="D277" s="172"/>
      <c r="E277" s="47">
        <f t="shared" si="8"/>
        <v>0</v>
      </c>
      <c r="F277" s="205"/>
      <c r="G277" s="206"/>
      <c r="H277" s="206"/>
      <c r="I277" s="207"/>
    </row>
    <row r="278" spans="1:9" x14ac:dyDescent="0.35">
      <c r="A278" s="48" t="s">
        <v>77</v>
      </c>
      <c r="B278" s="41">
        <v>52</v>
      </c>
      <c r="C278" s="41" t="s">
        <v>62</v>
      </c>
      <c r="D278" s="172"/>
      <c r="E278" s="47">
        <f t="shared" si="8"/>
        <v>0</v>
      </c>
      <c r="F278" s="205"/>
      <c r="G278" s="206"/>
      <c r="H278" s="206"/>
      <c r="I278" s="207"/>
    </row>
    <row r="279" spans="1:9" x14ac:dyDescent="0.35">
      <c r="A279" s="48" t="s">
        <v>78</v>
      </c>
      <c r="B279" s="41">
        <v>52</v>
      </c>
      <c r="C279" s="41" t="s">
        <v>62</v>
      </c>
      <c r="D279" s="172"/>
      <c r="E279" s="47">
        <f t="shared" si="8"/>
        <v>0</v>
      </c>
      <c r="F279" s="205"/>
      <c r="G279" s="206"/>
      <c r="H279" s="206"/>
      <c r="I279" s="207"/>
    </row>
    <row r="280" spans="1:9" x14ac:dyDescent="0.35">
      <c r="A280" s="48" t="s">
        <v>79</v>
      </c>
      <c r="B280" s="41">
        <v>52</v>
      </c>
      <c r="C280" s="41" t="s">
        <v>62</v>
      </c>
      <c r="D280" s="172"/>
      <c r="E280" s="47">
        <f t="shared" si="8"/>
        <v>0</v>
      </c>
      <c r="F280" s="205"/>
      <c r="G280" s="206"/>
      <c r="H280" s="206"/>
      <c r="I280" s="207"/>
    </row>
    <row r="281" spans="1:9" x14ac:dyDescent="0.35">
      <c r="A281" s="48" t="s">
        <v>80</v>
      </c>
      <c r="B281" s="41">
        <v>52</v>
      </c>
      <c r="C281" s="41" t="s">
        <v>62</v>
      </c>
      <c r="D281" s="172"/>
      <c r="E281" s="47">
        <f t="shared" si="8"/>
        <v>0</v>
      </c>
      <c r="F281" s="205"/>
      <c r="G281" s="206"/>
      <c r="H281" s="206"/>
      <c r="I281" s="207"/>
    </row>
    <row r="282" spans="1:9" x14ac:dyDescent="0.35">
      <c r="A282" s="48" t="s">
        <v>81</v>
      </c>
      <c r="B282" s="41">
        <v>52</v>
      </c>
      <c r="C282" s="41" t="s">
        <v>62</v>
      </c>
      <c r="D282" s="172"/>
      <c r="E282" s="47">
        <f t="shared" si="8"/>
        <v>0</v>
      </c>
      <c r="F282" s="205"/>
      <c r="G282" s="206"/>
      <c r="H282" s="206"/>
      <c r="I282" s="207"/>
    </row>
    <row r="283" spans="1:9" ht="15.75" customHeight="1" x14ac:dyDescent="0.35">
      <c r="A283" s="50" t="s">
        <v>82</v>
      </c>
      <c r="B283" s="41">
        <v>52</v>
      </c>
      <c r="C283" s="41" t="s">
        <v>62</v>
      </c>
      <c r="D283" s="172"/>
      <c r="E283" s="47">
        <f t="shared" si="8"/>
        <v>0</v>
      </c>
      <c r="F283" s="205"/>
      <c r="G283" s="206"/>
      <c r="H283" s="206"/>
      <c r="I283" s="207"/>
    </row>
    <row r="284" spans="1:9" ht="15.75" customHeight="1" x14ac:dyDescent="0.35">
      <c r="A284" s="48" t="s">
        <v>83</v>
      </c>
      <c r="B284" s="41">
        <v>1</v>
      </c>
      <c r="C284" s="41" t="s">
        <v>73</v>
      </c>
      <c r="D284" s="172"/>
      <c r="E284" s="47">
        <f t="shared" si="8"/>
        <v>0</v>
      </c>
      <c r="F284" s="205"/>
      <c r="G284" s="206"/>
      <c r="H284" s="206"/>
      <c r="I284" s="207"/>
    </row>
    <row r="285" spans="1:9" ht="15.75" customHeight="1" x14ac:dyDescent="0.35">
      <c r="A285" s="48" t="s">
        <v>84</v>
      </c>
      <c r="B285" s="41">
        <v>1</v>
      </c>
      <c r="C285" s="41" t="s">
        <v>73</v>
      </c>
      <c r="D285" s="172"/>
      <c r="E285" s="47">
        <f t="shared" si="8"/>
        <v>0</v>
      </c>
      <c r="F285" s="205"/>
      <c r="G285" s="206"/>
      <c r="H285" s="206"/>
      <c r="I285" s="207"/>
    </row>
    <row r="286" spans="1:9" ht="15.75" customHeight="1" thickBot="1" x14ac:dyDescent="0.4">
      <c r="A286" s="143" t="s">
        <v>85</v>
      </c>
      <c r="B286" s="41">
        <v>1</v>
      </c>
      <c r="C286" s="41" t="s">
        <v>73</v>
      </c>
      <c r="D286" s="172"/>
      <c r="E286" s="47">
        <f t="shared" si="8"/>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8"/>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8"/>
        <v>0</v>
      </c>
      <c r="F290" s="205"/>
      <c r="G290" s="206"/>
      <c r="H290" s="206"/>
      <c r="I290" s="207"/>
    </row>
    <row r="291" spans="1:9" ht="15.75" customHeight="1" x14ac:dyDescent="0.35">
      <c r="A291" s="48" t="s">
        <v>234</v>
      </c>
      <c r="B291" s="142">
        <v>1</v>
      </c>
      <c r="C291" s="142" t="s">
        <v>90</v>
      </c>
      <c r="D291" s="172"/>
      <c r="E291" s="47">
        <f t="shared" si="8"/>
        <v>0</v>
      </c>
      <c r="F291" s="205"/>
      <c r="G291" s="206"/>
      <c r="H291" s="206"/>
      <c r="I291" s="207"/>
    </row>
    <row r="292" spans="1:9" ht="15.75" customHeight="1" x14ac:dyDescent="0.35">
      <c r="A292" s="48" t="s">
        <v>92</v>
      </c>
      <c r="B292" s="41">
        <v>1</v>
      </c>
      <c r="C292" s="142" t="s">
        <v>90</v>
      </c>
      <c r="D292" s="172"/>
      <c r="E292" s="47">
        <f t="shared" si="8"/>
        <v>0</v>
      </c>
      <c r="F292" s="205"/>
      <c r="G292" s="206"/>
      <c r="H292" s="206"/>
      <c r="I292" s="207"/>
    </row>
    <row r="293" spans="1:9" ht="15.75" customHeight="1" x14ac:dyDescent="0.35">
      <c r="A293" s="48" t="s">
        <v>93</v>
      </c>
      <c r="B293" s="41">
        <v>1</v>
      </c>
      <c r="C293" s="142" t="s">
        <v>90</v>
      </c>
      <c r="D293" s="172"/>
      <c r="E293" s="47">
        <f t="shared" si="8"/>
        <v>0</v>
      </c>
      <c r="F293" s="205"/>
      <c r="G293" s="206"/>
      <c r="H293" s="206"/>
      <c r="I293" s="207"/>
    </row>
    <row r="294" spans="1:9" ht="15.75" customHeight="1" thickBot="1" x14ac:dyDescent="0.4">
      <c r="A294" s="48" t="s">
        <v>94</v>
      </c>
      <c r="B294" s="142">
        <v>1</v>
      </c>
      <c r="C294" s="41" t="s">
        <v>90</v>
      </c>
      <c r="D294" s="172"/>
      <c r="E294" s="47">
        <f t="shared" si="8"/>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8"/>
        <v>0</v>
      </c>
      <c r="F296" s="205"/>
      <c r="G296" s="206"/>
      <c r="H296" s="206"/>
      <c r="I296" s="207"/>
    </row>
    <row r="297" spans="1:9" ht="15.75" customHeight="1" x14ac:dyDescent="0.35">
      <c r="A297" s="48" t="s">
        <v>97</v>
      </c>
      <c r="B297" s="41">
        <v>52</v>
      </c>
      <c r="C297" s="41" t="s">
        <v>62</v>
      </c>
      <c r="D297" s="172"/>
      <c r="E297" s="47">
        <f t="shared" si="8"/>
        <v>0</v>
      </c>
      <c r="F297" s="205"/>
      <c r="G297" s="206"/>
      <c r="H297" s="206"/>
      <c r="I297" s="207"/>
    </row>
    <row r="298" spans="1:9" ht="15.75" customHeight="1" x14ac:dyDescent="0.35">
      <c r="A298" s="48" t="s">
        <v>98</v>
      </c>
      <c r="B298" s="41">
        <v>52</v>
      </c>
      <c r="C298" s="41" t="s">
        <v>62</v>
      </c>
      <c r="D298" s="172"/>
      <c r="E298" s="47">
        <f t="shared" si="8"/>
        <v>0</v>
      </c>
      <c r="F298" s="205"/>
      <c r="G298" s="206"/>
      <c r="H298" s="206"/>
      <c r="I298" s="207"/>
    </row>
    <row r="299" spans="1:9" ht="15.75" customHeight="1" thickBot="1" x14ac:dyDescent="0.4">
      <c r="A299" s="48" t="s">
        <v>99</v>
      </c>
      <c r="B299" s="41">
        <v>52</v>
      </c>
      <c r="C299" s="41" t="s">
        <v>62</v>
      </c>
      <c r="D299" s="172"/>
      <c r="E299" s="47">
        <f t="shared" si="8"/>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8"/>
        <v>0</v>
      </c>
      <c r="F301" s="205"/>
      <c r="G301" s="206"/>
      <c r="H301" s="206"/>
      <c r="I301" s="207"/>
    </row>
    <row r="302" spans="1:9" ht="15.75" customHeight="1" x14ac:dyDescent="0.35">
      <c r="A302" s="48" t="s">
        <v>102</v>
      </c>
      <c r="B302" s="41">
        <v>1</v>
      </c>
      <c r="C302" s="41" t="s">
        <v>90</v>
      </c>
      <c r="D302" s="172"/>
      <c r="E302" s="47">
        <f t="shared" si="8"/>
        <v>0</v>
      </c>
      <c r="F302" s="205"/>
      <c r="G302" s="206"/>
      <c r="H302" s="206"/>
      <c r="I302" s="207"/>
    </row>
    <row r="303" spans="1:9" ht="15.75" customHeight="1" x14ac:dyDescent="0.35">
      <c r="A303" s="48" t="s">
        <v>103</v>
      </c>
      <c r="B303" s="41">
        <v>1</v>
      </c>
      <c r="C303" s="41" t="s">
        <v>90</v>
      </c>
      <c r="D303" s="172"/>
      <c r="E303" s="47">
        <f t="shared" si="8"/>
        <v>0</v>
      </c>
      <c r="F303" s="205"/>
      <c r="G303" s="206"/>
      <c r="H303" s="206"/>
      <c r="I303" s="207"/>
    </row>
    <row r="304" spans="1:9" ht="15.75" customHeight="1" x14ac:dyDescent="0.35">
      <c r="A304" s="48" t="s">
        <v>104</v>
      </c>
      <c r="B304" s="41">
        <v>1</v>
      </c>
      <c r="C304" s="41" t="s">
        <v>90</v>
      </c>
      <c r="D304" s="172"/>
      <c r="E304" s="47">
        <f t="shared" si="8"/>
        <v>0</v>
      </c>
      <c r="F304" s="205"/>
      <c r="G304" s="206"/>
      <c r="H304" s="206"/>
      <c r="I304" s="207"/>
    </row>
    <row r="305" spans="1:9" ht="15.75" customHeight="1" thickBot="1" x14ac:dyDescent="0.4">
      <c r="A305" s="48" t="s">
        <v>105</v>
      </c>
      <c r="B305" s="41">
        <v>52</v>
      </c>
      <c r="C305" s="41" t="s">
        <v>62</v>
      </c>
      <c r="D305" s="172"/>
      <c r="E305" s="47">
        <f t="shared" si="8"/>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8"/>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8"/>
        <v>0</v>
      </c>
      <c r="F309" s="205"/>
      <c r="G309" s="206"/>
      <c r="H309" s="206"/>
      <c r="I309" s="207"/>
    </row>
    <row r="310" spans="1:9" ht="15.75" customHeight="1" x14ac:dyDescent="0.35">
      <c r="A310" s="51" t="s">
        <v>110</v>
      </c>
      <c r="B310" s="41">
        <v>26</v>
      </c>
      <c r="C310" s="41" t="s">
        <v>62</v>
      </c>
      <c r="D310" s="172"/>
      <c r="E310" s="47">
        <f t="shared" si="8"/>
        <v>0</v>
      </c>
      <c r="F310" s="205"/>
      <c r="G310" s="206"/>
      <c r="H310" s="206"/>
      <c r="I310" s="207"/>
    </row>
    <row r="311" spans="1:9" ht="15.75" customHeight="1" x14ac:dyDescent="0.35">
      <c r="A311" s="51" t="s">
        <v>111</v>
      </c>
      <c r="B311" s="41">
        <v>26</v>
      </c>
      <c r="C311" s="41" t="s">
        <v>62</v>
      </c>
      <c r="D311" s="172"/>
      <c r="E311" s="47">
        <f t="shared" si="8"/>
        <v>0</v>
      </c>
      <c r="F311" s="205"/>
      <c r="G311" s="206"/>
      <c r="H311" s="206"/>
      <c r="I311" s="207"/>
    </row>
    <row r="312" spans="1:9" ht="15.75" customHeight="1" x14ac:dyDescent="0.35">
      <c r="A312" s="51" t="s">
        <v>112</v>
      </c>
      <c r="B312" s="41">
        <v>26</v>
      </c>
      <c r="C312" s="41" t="s">
        <v>62</v>
      </c>
      <c r="D312" s="172"/>
      <c r="E312" s="47">
        <f t="shared" si="8"/>
        <v>0</v>
      </c>
      <c r="F312" s="205"/>
      <c r="G312" s="206"/>
      <c r="H312" s="206"/>
      <c r="I312" s="207"/>
    </row>
    <row r="313" spans="1:9" ht="15.75" customHeight="1" thickBot="1" x14ac:dyDescent="0.4">
      <c r="A313" s="50" t="s">
        <v>113</v>
      </c>
      <c r="B313" s="41">
        <v>26</v>
      </c>
      <c r="C313" s="41" t="s">
        <v>62</v>
      </c>
      <c r="D313" s="172"/>
      <c r="E313" s="47">
        <f t="shared" si="8"/>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8"/>
        <v>0</v>
      </c>
      <c r="F315" s="205"/>
      <c r="G315" s="206"/>
      <c r="H315" s="206"/>
      <c r="I315" s="207"/>
    </row>
    <row r="316" spans="1:9" ht="15.75" customHeight="1" x14ac:dyDescent="0.35">
      <c r="A316" s="50" t="s">
        <v>116</v>
      </c>
      <c r="B316" s="41">
        <v>1</v>
      </c>
      <c r="C316" s="41" t="s">
        <v>90</v>
      </c>
      <c r="D316" s="172"/>
      <c r="E316" s="47">
        <f t="shared" si="8"/>
        <v>0</v>
      </c>
      <c r="F316" s="205"/>
      <c r="G316" s="206"/>
      <c r="H316" s="206"/>
      <c r="I316" s="207"/>
    </row>
    <row r="317" spans="1:9" ht="15.75" customHeight="1" thickBot="1" x14ac:dyDescent="0.4">
      <c r="A317" s="50" t="s">
        <v>117</v>
      </c>
      <c r="B317" s="41">
        <v>1</v>
      </c>
      <c r="C317" s="41" t="s">
        <v>90</v>
      </c>
      <c r="D317" s="172"/>
      <c r="E317" s="47">
        <f t="shared" si="8"/>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8"/>
        <v>0</v>
      </c>
      <c r="F319" s="205"/>
      <c r="G319" s="206"/>
      <c r="H319" s="206"/>
      <c r="I319" s="207"/>
    </row>
    <row r="320" spans="1:9" ht="15.75" customHeight="1" x14ac:dyDescent="0.35">
      <c r="A320" s="51" t="s">
        <v>120</v>
      </c>
      <c r="B320" s="41">
        <v>1</v>
      </c>
      <c r="C320" s="41" t="s">
        <v>90</v>
      </c>
      <c r="D320" s="172"/>
      <c r="E320" s="47">
        <f t="shared" si="8"/>
        <v>0</v>
      </c>
      <c r="F320" s="205"/>
      <c r="G320" s="206"/>
      <c r="H320" s="206"/>
      <c r="I320" s="207"/>
    </row>
    <row r="321" spans="1:9" ht="15.75" customHeight="1" thickBot="1" x14ac:dyDescent="0.4">
      <c r="A321" s="50" t="s">
        <v>121</v>
      </c>
      <c r="B321" s="41">
        <v>1</v>
      </c>
      <c r="C321" s="41" t="s">
        <v>90</v>
      </c>
      <c r="D321" s="172"/>
      <c r="E321" s="47">
        <f t="shared" si="8"/>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8"/>
        <v>0</v>
      </c>
      <c r="F323" s="205"/>
      <c r="G323" s="206"/>
      <c r="H323" s="206"/>
      <c r="I323" s="207"/>
    </row>
    <row r="324" spans="1:9" ht="15.75" customHeight="1" x14ac:dyDescent="0.35">
      <c r="A324" s="50" t="s">
        <v>124</v>
      </c>
      <c r="B324" s="41">
        <v>1</v>
      </c>
      <c r="C324" s="41" t="s">
        <v>90</v>
      </c>
      <c r="D324" s="172"/>
      <c r="E324" s="47">
        <f t="shared" si="8"/>
        <v>0</v>
      </c>
      <c r="F324" s="205"/>
      <c r="G324" s="206"/>
      <c r="H324" s="206"/>
      <c r="I324" s="207"/>
    </row>
    <row r="325" spans="1:9" ht="15.75" customHeight="1" x14ac:dyDescent="0.35">
      <c r="A325" s="50" t="s">
        <v>125</v>
      </c>
      <c r="B325" s="41">
        <v>1</v>
      </c>
      <c r="C325" s="41" t="s">
        <v>90</v>
      </c>
      <c r="D325" s="172"/>
      <c r="E325" s="47">
        <f t="shared" si="8"/>
        <v>0</v>
      </c>
      <c r="F325" s="205"/>
      <c r="G325" s="206"/>
      <c r="H325" s="206"/>
      <c r="I325" s="207"/>
    </row>
    <row r="326" spans="1:9" ht="15.75" customHeight="1" x14ac:dyDescent="0.35">
      <c r="A326" s="50" t="s">
        <v>126</v>
      </c>
      <c r="B326" s="41">
        <v>1</v>
      </c>
      <c r="C326" s="41" t="s">
        <v>90</v>
      </c>
      <c r="D326" s="172"/>
      <c r="E326" s="47">
        <f t="shared" si="8"/>
        <v>0</v>
      </c>
      <c r="F326" s="205"/>
      <c r="G326" s="206"/>
      <c r="H326" s="206"/>
      <c r="I326" s="207"/>
    </row>
    <row r="327" spans="1:9" ht="15.75" customHeight="1" x14ac:dyDescent="0.35">
      <c r="A327" s="50" t="s">
        <v>127</v>
      </c>
      <c r="B327" s="41">
        <v>1</v>
      </c>
      <c r="C327" s="41" t="s">
        <v>90</v>
      </c>
      <c r="D327" s="172"/>
      <c r="E327" s="47">
        <f t="shared" si="8"/>
        <v>0</v>
      </c>
      <c r="F327" s="205"/>
      <c r="G327" s="206"/>
      <c r="H327" s="206"/>
      <c r="I327" s="207"/>
    </row>
    <row r="328" spans="1:9" ht="15.75" customHeight="1" x14ac:dyDescent="0.35">
      <c r="A328" s="50" t="s">
        <v>128</v>
      </c>
      <c r="B328" s="41">
        <v>1</v>
      </c>
      <c r="C328" s="41" t="s">
        <v>90</v>
      </c>
      <c r="D328" s="172"/>
      <c r="E328" s="47">
        <f t="shared" si="8"/>
        <v>0</v>
      </c>
      <c r="F328" s="205"/>
      <c r="G328" s="206"/>
      <c r="H328" s="206"/>
      <c r="I328" s="207"/>
    </row>
    <row r="329" spans="1:9" ht="15.75" customHeight="1" x14ac:dyDescent="0.35">
      <c r="A329" s="50" t="s">
        <v>129</v>
      </c>
      <c r="B329" s="41">
        <v>1</v>
      </c>
      <c r="C329" s="41" t="s">
        <v>90</v>
      </c>
      <c r="D329" s="172"/>
      <c r="E329" s="47">
        <f t="shared" si="8"/>
        <v>0</v>
      </c>
      <c r="F329" s="205"/>
      <c r="G329" s="206"/>
      <c r="H329" s="206"/>
      <c r="I329" s="207"/>
    </row>
    <row r="330" spans="1:9" ht="15.75" customHeight="1" x14ac:dyDescent="0.35">
      <c r="A330" s="50" t="s">
        <v>130</v>
      </c>
      <c r="B330" s="41">
        <v>15</v>
      </c>
      <c r="C330" s="41" t="s">
        <v>131</v>
      </c>
      <c r="D330" s="172"/>
      <c r="E330" s="47">
        <f t="shared" si="8"/>
        <v>0</v>
      </c>
      <c r="F330" s="205" t="s">
        <v>132</v>
      </c>
      <c r="G330" s="206"/>
      <c r="H330" s="206"/>
      <c r="I330" s="207"/>
    </row>
    <row r="331" spans="1:9" ht="15.75" customHeight="1" x14ac:dyDescent="0.35">
      <c r="A331" s="50" t="s">
        <v>133</v>
      </c>
      <c r="B331" s="41">
        <v>1</v>
      </c>
      <c r="C331" s="41" t="s">
        <v>90</v>
      </c>
      <c r="D331" s="172"/>
      <c r="E331" s="47">
        <f t="shared" si="8"/>
        <v>0</v>
      </c>
      <c r="F331" s="205" t="s">
        <v>134</v>
      </c>
      <c r="G331" s="206"/>
      <c r="H331" s="206"/>
      <c r="I331" s="207"/>
    </row>
    <row r="332" spans="1:9" ht="15.75" customHeight="1" thickBot="1" x14ac:dyDescent="0.4">
      <c r="A332" s="50" t="s">
        <v>135</v>
      </c>
      <c r="B332" s="41">
        <v>1</v>
      </c>
      <c r="C332" s="41" t="s">
        <v>90</v>
      </c>
      <c r="D332" s="172"/>
      <c r="E332" s="47">
        <f t="shared" si="8"/>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8"/>
        <v>0</v>
      </c>
      <c r="F334" s="205"/>
      <c r="G334" s="206"/>
      <c r="H334" s="206"/>
      <c r="I334" s="207"/>
    </row>
    <row r="335" spans="1:9" ht="15.75" customHeight="1" x14ac:dyDescent="0.35">
      <c r="A335" s="50" t="s">
        <v>139</v>
      </c>
      <c r="B335" s="41">
        <v>1</v>
      </c>
      <c r="C335" s="41" t="s">
        <v>90</v>
      </c>
      <c r="D335" s="172"/>
      <c r="E335" s="47">
        <f t="shared" si="8"/>
        <v>0</v>
      </c>
      <c r="F335" s="205"/>
      <c r="G335" s="206"/>
      <c r="H335" s="206"/>
      <c r="I335" s="207"/>
    </row>
    <row r="336" spans="1:9" ht="15.75" customHeight="1" x14ac:dyDescent="0.35">
      <c r="A336" s="48" t="s">
        <v>140</v>
      </c>
      <c r="B336" s="41">
        <v>1</v>
      </c>
      <c r="C336" s="41" t="s">
        <v>73</v>
      </c>
      <c r="D336" s="172"/>
      <c r="E336" s="47">
        <f t="shared" si="8"/>
        <v>0</v>
      </c>
      <c r="F336" s="205"/>
      <c r="G336" s="206"/>
      <c r="H336" s="206"/>
      <c r="I336" s="207"/>
    </row>
    <row r="337" spans="1:9" ht="15.75" customHeight="1" x14ac:dyDescent="0.35">
      <c r="A337" s="50" t="s">
        <v>141</v>
      </c>
      <c r="B337" s="41">
        <v>1</v>
      </c>
      <c r="C337" s="41" t="s">
        <v>90</v>
      </c>
      <c r="D337" s="172"/>
      <c r="E337" s="47">
        <f t="shared" ref="E337:E353" si="9">SUM(B337)*D337</f>
        <v>0</v>
      </c>
      <c r="F337" s="205"/>
      <c r="G337" s="206"/>
      <c r="H337" s="206"/>
      <c r="I337" s="207"/>
    </row>
    <row r="338" spans="1:9" ht="15.75" customHeight="1" thickBot="1" x14ac:dyDescent="0.4">
      <c r="A338" s="50" t="s">
        <v>142</v>
      </c>
      <c r="B338" s="41">
        <v>1</v>
      </c>
      <c r="C338" s="41" t="s">
        <v>90</v>
      </c>
      <c r="D338" s="172"/>
      <c r="E338" s="47">
        <f t="shared" si="9"/>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9"/>
        <v>0</v>
      </c>
      <c r="F340" s="205"/>
      <c r="G340" s="206"/>
      <c r="H340" s="206"/>
      <c r="I340" s="207"/>
    </row>
    <row r="341" spans="1:9" ht="15.75" customHeight="1" x14ac:dyDescent="0.35">
      <c r="A341" s="50" t="s">
        <v>145</v>
      </c>
      <c r="B341" s="41">
        <v>1</v>
      </c>
      <c r="C341" s="41" t="s">
        <v>90</v>
      </c>
      <c r="D341" s="172"/>
      <c r="E341" s="47">
        <f t="shared" si="9"/>
        <v>0</v>
      </c>
      <c r="F341" s="205"/>
      <c r="G341" s="206"/>
      <c r="H341" s="206"/>
      <c r="I341" s="207"/>
    </row>
    <row r="342" spans="1:9" ht="15.75" customHeight="1" x14ac:dyDescent="0.35">
      <c r="A342" s="50" t="s">
        <v>146</v>
      </c>
      <c r="B342" s="41">
        <v>1</v>
      </c>
      <c r="C342" s="41" t="s">
        <v>90</v>
      </c>
      <c r="D342" s="172"/>
      <c r="E342" s="47">
        <f t="shared" si="9"/>
        <v>0</v>
      </c>
      <c r="F342" s="205"/>
      <c r="G342" s="206"/>
      <c r="H342" s="206"/>
      <c r="I342" s="207"/>
    </row>
    <row r="343" spans="1:9" ht="15.75" customHeight="1" x14ac:dyDescent="0.35">
      <c r="A343" s="50" t="s">
        <v>147</v>
      </c>
      <c r="B343" s="41">
        <v>8</v>
      </c>
      <c r="C343" s="41" t="s">
        <v>131</v>
      </c>
      <c r="D343" s="172"/>
      <c r="E343" s="47">
        <f t="shared" si="9"/>
        <v>0</v>
      </c>
      <c r="F343" s="205"/>
      <c r="G343" s="206"/>
      <c r="H343" s="206"/>
      <c r="I343" s="207"/>
    </row>
    <row r="344" spans="1:9" ht="15.75" customHeight="1" x14ac:dyDescent="0.35">
      <c r="A344" s="50" t="s">
        <v>148</v>
      </c>
      <c r="B344" s="41">
        <v>1</v>
      </c>
      <c r="C344" s="41" t="s">
        <v>90</v>
      </c>
      <c r="D344" s="172"/>
      <c r="E344" s="47">
        <f t="shared" si="9"/>
        <v>0</v>
      </c>
      <c r="F344" s="205"/>
      <c r="G344" s="206"/>
      <c r="H344" s="206"/>
      <c r="I344" s="207"/>
    </row>
    <row r="345" spans="1:9" ht="15.75" customHeight="1" thickBot="1" x14ac:dyDescent="0.4">
      <c r="A345" s="50" t="s">
        <v>149</v>
      </c>
      <c r="B345" s="41">
        <v>27</v>
      </c>
      <c r="C345" s="41" t="s">
        <v>131</v>
      </c>
      <c r="D345" s="172"/>
      <c r="E345" s="47">
        <f t="shared" si="9"/>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9"/>
        <v>0</v>
      </c>
      <c r="F347" s="205"/>
      <c r="G347" s="206"/>
      <c r="H347" s="206"/>
      <c r="I347" s="207"/>
    </row>
    <row r="348" spans="1:9" ht="15.75" customHeight="1" x14ac:dyDescent="0.35">
      <c r="A348" s="48" t="s">
        <v>152</v>
      </c>
      <c r="B348" s="41">
        <v>1</v>
      </c>
      <c r="C348" s="41" t="s">
        <v>73</v>
      </c>
      <c r="D348" s="172"/>
      <c r="E348" s="47">
        <f t="shared" si="9"/>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9"/>
        <v>0</v>
      </c>
      <c r="F351" s="205"/>
      <c r="G351" s="206"/>
      <c r="H351" s="206"/>
      <c r="I351" s="207"/>
    </row>
    <row r="352" spans="1:9" ht="15.75" customHeight="1" x14ac:dyDescent="0.35">
      <c r="A352" s="48" t="s">
        <v>158</v>
      </c>
      <c r="B352" s="41">
        <v>1</v>
      </c>
      <c r="C352" s="41" t="s">
        <v>90</v>
      </c>
      <c r="D352" s="172"/>
      <c r="E352" s="47">
        <f t="shared" si="9"/>
        <v>0</v>
      </c>
      <c r="F352" s="205"/>
      <c r="G352" s="206"/>
      <c r="H352" s="206"/>
      <c r="I352" s="207"/>
    </row>
    <row r="353" spans="1:9" ht="15.75" customHeight="1" x14ac:dyDescent="0.35">
      <c r="A353" s="48" t="s">
        <v>159</v>
      </c>
      <c r="B353" s="41">
        <v>1</v>
      </c>
      <c r="C353" s="41" t="s">
        <v>90</v>
      </c>
      <c r="D353" s="172"/>
      <c r="E353" s="47">
        <f t="shared" si="9"/>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0">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1">SUM(B410)*D410</f>
        <v>0</v>
      </c>
      <c r="F410" s="78"/>
      <c r="G410" s="111"/>
      <c r="H410" s="65"/>
      <c r="I410" s="110"/>
    </row>
    <row r="411" spans="1:9" x14ac:dyDescent="0.35">
      <c r="A411" s="96" t="s">
        <v>189</v>
      </c>
      <c r="B411" s="39">
        <v>592</v>
      </c>
      <c r="C411" s="39" t="s">
        <v>185</v>
      </c>
      <c r="D411" s="176"/>
      <c r="E411" s="78">
        <f t="shared" si="11"/>
        <v>0</v>
      </c>
      <c r="F411" s="78"/>
      <c r="G411" s="111"/>
      <c r="H411" s="65"/>
      <c r="I411" s="110"/>
    </row>
    <row r="412" spans="1:9" x14ac:dyDescent="0.35">
      <c r="A412" s="96" t="s">
        <v>190</v>
      </c>
      <c r="B412" s="181" t="s">
        <v>191</v>
      </c>
      <c r="C412" s="39" t="s">
        <v>185</v>
      </c>
      <c r="D412" s="176"/>
      <c r="E412" s="78">
        <f t="shared" si="11"/>
        <v>0</v>
      </c>
      <c r="F412" s="78"/>
      <c r="G412" s="111"/>
      <c r="H412" s="65"/>
      <c r="I412" s="110"/>
    </row>
    <row r="413" spans="1:9" x14ac:dyDescent="0.35">
      <c r="A413" s="96" t="s">
        <v>192</v>
      </c>
      <c r="B413" s="39">
        <v>900</v>
      </c>
      <c r="C413" s="39" t="s">
        <v>185</v>
      </c>
      <c r="D413" s="176"/>
      <c r="E413" s="78">
        <f t="shared" si="11"/>
        <v>0</v>
      </c>
      <c r="F413" s="78"/>
      <c r="G413" s="111"/>
      <c r="H413" s="65"/>
      <c r="I413" s="110"/>
    </row>
    <row r="414" spans="1:9" ht="16" thickBot="1" x14ac:dyDescent="0.4">
      <c r="A414" s="117" t="s">
        <v>193</v>
      </c>
      <c r="B414" s="39">
        <v>1225</v>
      </c>
      <c r="C414" s="39" t="s">
        <v>185</v>
      </c>
      <c r="D414" s="176"/>
      <c r="E414" s="78">
        <f t="shared" si="11"/>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2">SUM(B416)*D416</f>
        <v>0</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c r="E419" s="78">
        <f t="shared" ref="E419:E421" si="14">SUM(B419)*D419</f>
        <v>0</v>
      </c>
      <c r="F419" s="78"/>
      <c r="G419" s="111"/>
      <c r="H419" s="65"/>
      <c r="I419" s="110"/>
    </row>
    <row r="420" spans="1:9" x14ac:dyDescent="0.35">
      <c r="A420" s="96" t="s">
        <v>200</v>
      </c>
      <c r="B420" s="39">
        <v>507</v>
      </c>
      <c r="C420" s="39" t="s">
        <v>201</v>
      </c>
      <c r="D420" s="176"/>
      <c r="E420" s="78">
        <f t="shared" si="14"/>
        <v>0</v>
      </c>
      <c r="F420" s="78"/>
      <c r="G420" s="111"/>
      <c r="H420" s="65"/>
      <c r="I420" s="110"/>
    </row>
    <row r="421" spans="1:9" ht="16" thickBot="1" x14ac:dyDescent="0.4">
      <c r="A421" s="117" t="s">
        <v>202</v>
      </c>
      <c r="B421" s="39">
        <v>401</v>
      </c>
      <c r="C421" s="39" t="s">
        <v>201</v>
      </c>
      <c r="D421" s="176"/>
      <c r="E421" s="78">
        <f t="shared" si="14"/>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c r="E424" s="78">
        <f t="shared" si="15"/>
        <v>0</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algorithmName="SHA-512" hashValue="nLjlzRRVHHm5MJYiXl6/WavTgHNKkkV5zBIy26r7klqhY0ZP0+WzOowRDIPD02KkOeEWbX1smjepD6UJ7nyQZQ==" saltValue="CWDv6SdrQRqVds+P13vnhw==" spinCount="100000" sheet="1" objects="1" scenarios="1"/>
  <mergeCells count="242">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280:I280"/>
    <mergeCell ref="F281:I281"/>
    <mergeCell ref="F282:I282"/>
    <mergeCell ref="F283:I283"/>
    <mergeCell ref="F284:I284"/>
    <mergeCell ref="F273:I273"/>
    <mergeCell ref="F274:I274"/>
    <mergeCell ref="F275:I275"/>
    <mergeCell ref="F276:I276"/>
    <mergeCell ref="F277:I277"/>
    <mergeCell ref="F278:I278"/>
    <mergeCell ref="F291:I291"/>
    <mergeCell ref="F292:I292"/>
    <mergeCell ref="F293:I293"/>
    <mergeCell ref="F294:I294"/>
    <mergeCell ref="F295:I295"/>
    <mergeCell ref="F296:I296"/>
    <mergeCell ref="F285:I285"/>
    <mergeCell ref="F286:I286"/>
    <mergeCell ref="F287:I287"/>
    <mergeCell ref="F288:I288"/>
    <mergeCell ref="F289:I289"/>
    <mergeCell ref="F290:I290"/>
    <mergeCell ref="F303:I303"/>
    <mergeCell ref="F304:I304"/>
    <mergeCell ref="F305:I305"/>
    <mergeCell ref="F306:I306"/>
    <mergeCell ref="F307:I307"/>
    <mergeCell ref="F308:I308"/>
    <mergeCell ref="F297:I297"/>
    <mergeCell ref="F298:I298"/>
    <mergeCell ref="F299:I299"/>
    <mergeCell ref="F300:I300"/>
    <mergeCell ref="F301:I301"/>
    <mergeCell ref="F302:I302"/>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251"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242</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243</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242</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243</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topLeftCell="A262" zoomScaleNormal="100" zoomScaleSheetLayoutView="100" workbookViewId="0">
      <selection activeCell="D269" sqref="D269"/>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245</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244</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245</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topLeftCell="A260" zoomScaleNormal="100" zoomScaleSheetLayoutView="100" workbookViewId="0">
      <selection activeCell="C267" sqref="C267"/>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246</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247</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246</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247</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view="pageBreakPreview" topLeftCell="A251" zoomScaleNormal="100" zoomScaleSheetLayoutView="100" workbookViewId="0">
      <selection activeCell="A255" sqref="A255:I255"/>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248</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191" t="s">
        <v>249</v>
      </c>
      <c r="C7" s="191"/>
      <c r="D7" s="191"/>
      <c r="E7" s="191"/>
      <c r="F7" s="191"/>
      <c r="G7" s="191"/>
      <c r="H7" s="191"/>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23" t="s">
        <v>43</v>
      </c>
      <c r="B26" s="191"/>
      <c r="C26" s="191"/>
      <c r="D26" s="191"/>
      <c r="E26" s="191"/>
      <c r="F26" s="191"/>
      <c r="G26" s="191"/>
      <c r="H26" s="191"/>
      <c r="I26" s="224"/>
      <c r="K26" s="18"/>
    </row>
    <row r="27" spans="1:11" ht="18.75" customHeight="1" x14ac:dyDescent="0.35">
      <c r="A27" s="223" t="s">
        <v>44</v>
      </c>
      <c r="B27" s="191"/>
      <c r="C27" s="191"/>
      <c r="D27" s="191"/>
      <c r="E27" s="191"/>
      <c r="F27" s="191"/>
      <c r="G27" s="191"/>
      <c r="H27" s="191"/>
      <c r="I27" s="224"/>
      <c r="K27" s="18"/>
    </row>
    <row r="28" spans="1:11" ht="55.5" customHeight="1" x14ac:dyDescent="0.35">
      <c r="A28" s="225" t="s">
        <v>45</v>
      </c>
      <c r="B28" s="226"/>
      <c r="C28" s="226"/>
      <c r="D28" s="226"/>
      <c r="E28" s="226"/>
      <c r="F28" s="226"/>
      <c r="G28" s="226"/>
      <c r="H28" s="226"/>
      <c r="I28" s="227"/>
    </row>
    <row r="29" spans="1:11" ht="51" customHeight="1" x14ac:dyDescent="0.35">
      <c r="A29" s="246" t="s">
        <v>46</v>
      </c>
      <c r="B29" s="244"/>
      <c r="C29" s="244"/>
      <c r="D29" s="244"/>
      <c r="E29" s="244"/>
      <c r="F29" s="244"/>
      <c r="G29" s="244"/>
      <c r="H29" s="244"/>
      <c r="I29" s="245"/>
    </row>
    <row r="30" spans="1:11" ht="40.5" customHeight="1" x14ac:dyDescent="0.35">
      <c r="A30" s="225" t="s">
        <v>47</v>
      </c>
      <c r="B30" s="226"/>
      <c r="C30" s="226"/>
      <c r="D30" s="226"/>
      <c r="E30" s="226"/>
      <c r="F30" s="226"/>
      <c r="G30" s="226"/>
      <c r="H30" s="226"/>
      <c r="I30" s="227"/>
    </row>
    <row r="31" spans="1:11" ht="18.75" customHeight="1" x14ac:dyDescent="0.35">
      <c r="A31" s="246" t="s">
        <v>48</v>
      </c>
      <c r="B31" s="244"/>
      <c r="C31" s="244"/>
      <c r="D31" s="244"/>
      <c r="E31" s="244"/>
      <c r="F31" s="244"/>
      <c r="G31" s="244"/>
      <c r="H31" s="244"/>
      <c r="I31" s="245"/>
    </row>
    <row r="32" spans="1:11" ht="58.5" customHeight="1" x14ac:dyDescent="0.35">
      <c r="A32" s="246" t="s">
        <v>49</v>
      </c>
      <c r="B32" s="244"/>
      <c r="C32" s="244"/>
      <c r="D32" s="244"/>
      <c r="E32" s="244"/>
      <c r="F32" s="244"/>
      <c r="G32" s="244"/>
      <c r="H32" s="244"/>
      <c r="I32" s="245"/>
      <c r="K32" s="162"/>
    </row>
    <row r="33" spans="1:11" ht="76.5" customHeight="1" x14ac:dyDescent="0.35">
      <c r="A33" s="220" t="s">
        <v>50</v>
      </c>
      <c r="B33" s="221"/>
      <c r="C33" s="221"/>
      <c r="D33" s="221"/>
      <c r="E33" s="221"/>
      <c r="F33" s="221"/>
      <c r="G33" s="221"/>
      <c r="H33" s="221"/>
      <c r="I33" s="222"/>
      <c r="K33" s="162"/>
    </row>
    <row r="34" spans="1:11" ht="33" customHeight="1" x14ac:dyDescent="0.35">
      <c r="A34" s="220" t="s">
        <v>51</v>
      </c>
      <c r="B34" s="221"/>
      <c r="C34" s="221"/>
      <c r="D34" s="221"/>
      <c r="E34" s="221"/>
      <c r="F34" s="221"/>
      <c r="G34" s="221"/>
      <c r="H34" s="221"/>
      <c r="I34" s="222"/>
      <c r="K34" s="163"/>
    </row>
    <row r="35" spans="1:11" ht="18.75" customHeight="1" x14ac:dyDescent="0.35">
      <c r="A35" s="220" t="s">
        <v>52</v>
      </c>
      <c r="B35" s="221"/>
      <c r="C35" s="221"/>
      <c r="D35" s="221"/>
      <c r="E35" s="221"/>
      <c r="F35" s="221"/>
      <c r="G35" s="221"/>
      <c r="H35" s="221"/>
      <c r="I35" s="222"/>
    </row>
    <row r="36" spans="1:11" ht="36.75" customHeight="1" x14ac:dyDescent="0.35">
      <c r="A36" s="217" t="s">
        <v>53</v>
      </c>
      <c r="B36" s="218"/>
      <c r="C36" s="218"/>
      <c r="D36" s="218"/>
      <c r="E36" s="218"/>
      <c r="F36" s="218"/>
      <c r="G36" s="218"/>
      <c r="H36" s="218"/>
      <c r="I36" s="219"/>
      <c r="K36" s="162"/>
    </row>
    <row r="37" spans="1:11" ht="15.75" customHeight="1" thickBot="1" x14ac:dyDescent="0.4">
      <c r="A37" s="228"/>
      <c r="B37" s="229"/>
      <c r="C37" s="229"/>
      <c r="D37" s="229"/>
      <c r="E37" s="229"/>
      <c r="F37" s="229"/>
      <c r="G37" s="229"/>
      <c r="H37" s="229"/>
      <c r="I37" s="230"/>
    </row>
    <row r="38" spans="1:11" ht="24" customHeight="1" thickTop="1" thickBot="1" x14ac:dyDescent="0.4">
      <c r="A38" s="42" t="s">
        <v>54</v>
      </c>
      <c r="B38" s="43" t="s">
        <v>55</v>
      </c>
      <c r="C38" s="43" t="s">
        <v>56</v>
      </c>
      <c r="D38" s="121" t="s">
        <v>57</v>
      </c>
      <c r="E38" s="44" t="s">
        <v>58</v>
      </c>
      <c r="F38" s="231" t="s">
        <v>59</v>
      </c>
      <c r="G38" s="232"/>
      <c r="H38" s="232"/>
      <c r="I38" s="233"/>
    </row>
    <row r="39" spans="1:11" ht="15.75" customHeight="1" thickTop="1" thickBot="1" x14ac:dyDescent="0.4">
      <c r="A39" s="45" t="s">
        <v>60</v>
      </c>
      <c r="B39" s="41"/>
      <c r="C39" s="41"/>
      <c r="D39" s="46"/>
      <c r="E39" s="47"/>
      <c r="F39" s="234"/>
      <c r="G39" s="235"/>
      <c r="H39" s="235"/>
      <c r="I39" s="236"/>
    </row>
    <row r="40" spans="1:11" ht="15.75" customHeight="1" thickTop="1" x14ac:dyDescent="0.35">
      <c r="A40" s="48" t="s">
        <v>61</v>
      </c>
      <c r="B40" s="41">
        <v>68</v>
      </c>
      <c r="C40" s="41" t="s">
        <v>62</v>
      </c>
      <c r="D40" s="172"/>
      <c r="E40" s="47">
        <f>SUM(B40)*D40</f>
        <v>0</v>
      </c>
      <c r="F40" s="205"/>
      <c r="G40" s="206"/>
      <c r="H40" s="206"/>
      <c r="I40" s="207"/>
    </row>
    <row r="41" spans="1:11" ht="15.75" customHeight="1" x14ac:dyDescent="0.35">
      <c r="A41" s="48" t="s">
        <v>63</v>
      </c>
      <c r="B41" s="41">
        <v>68</v>
      </c>
      <c r="C41" s="41" t="s">
        <v>62</v>
      </c>
      <c r="D41" s="172"/>
      <c r="E41" s="47">
        <f t="shared" ref="E41:E104" si="1">SUM(B41)*D41</f>
        <v>0</v>
      </c>
      <c r="F41" s="205"/>
      <c r="G41" s="206"/>
      <c r="H41" s="206"/>
      <c r="I41" s="207"/>
    </row>
    <row r="42" spans="1:11" ht="15.75" customHeight="1" x14ac:dyDescent="0.35">
      <c r="A42" s="48" t="s">
        <v>64</v>
      </c>
      <c r="B42" s="41">
        <v>68</v>
      </c>
      <c r="C42" s="41" t="s">
        <v>62</v>
      </c>
      <c r="D42" s="172"/>
      <c r="E42" s="47">
        <f t="shared" si="1"/>
        <v>0</v>
      </c>
      <c r="F42" s="205"/>
      <c r="G42" s="206"/>
      <c r="H42" s="206"/>
      <c r="I42" s="207"/>
    </row>
    <row r="43" spans="1:11" ht="15.75" customHeight="1" x14ac:dyDescent="0.35">
      <c r="A43" s="48" t="s">
        <v>65</v>
      </c>
      <c r="B43" s="41">
        <v>68</v>
      </c>
      <c r="C43" s="41" t="s">
        <v>62</v>
      </c>
      <c r="D43" s="172"/>
      <c r="E43" s="47">
        <f t="shared" si="1"/>
        <v>0</v>
      </c>
      <c r="F43" s="205"/>
      <c r="G43" s="206"/>
      <c r="H43" s="206"/>
      <c r="I43" s="207"/>
    </row>
    <row r="44" spans="1:11" ht="15.75" customHeight="1" x14ac:dyDescent="0.35">
      <c r="A44" s="48" t="s">
        <v>66</v>
      </c>
      <c r="B44" s="41">
        <v>68</v>
      </c>
      <c r="C44" s="41" t="s">
        <v>62</v>
      </c>
      <c r="D44" s="172"/>
      <c r="E44" s="47">
        <f t="shared" si="1"/>
        <v>0</v>
      </c>
      <c r="F44" s="205"/>
      <c r="G44" s="206"/>
      <c r="H44" s="206"/>
      <c r="I44" s="207"/>
    </row>
    <row r="45" spans="1:11" ht="15.75" customHeight="1" x14ac:dyDescent="0.35">
      <c r="A45" s="48" t="s">
        <v>67</v>
      </c>
      <c r="B45" s="41">
        <v>68</v>
      </c>
      <c r="C45" s="41" t="s">
        <v>62</v>
      </c>
      <c r="D45" s="172"/>
      <c r="E45" s="47">
        <f t="shared" si="1"/>
        <v>0</v>
      </c>
      <c r="F45" s="205"/>
      <c r="G45" s="206"/>
      <c r="H45" s="206"/>
      <c r="I45" s="207"/>
    </row>
    <row r="46" spans="1:11" ht="15.75" customHeight="1" x14ac:dyDescent="0.35">
      <c r="A46" s="48" t="s">
        <v>68</v>
      </c>
      <c r="B46" s="41">
        <v>68</v>
      </c>
      <c r="C46" s="41" t="s">
        <v>62</v>
      </c>
      <c r="D46" s="172"/>
      <c r="E46" s="47">
        <f t="shared" si="1"/>
        <v>0</v>
      </c>
      <c r="F46" s="205"/>
      <c r="G46" s="206"/>
      <c r="H46" s="206"/>
      <c r="I46" s="207"/>
    </row>
    <row r="47" spans="1:11" ht="15.75" customHeight="1" x14ac:dyDescent="0.35">
      <c r="A47" s="48" t="s">
        <v>69</v>
      </c>
      <c r="B47" s="41">
        <v>68</v>
      </c>
      <c r="C47" s="41" t="s">
        <v>62</v>
      </c>
      <c r="D47" s="172"/>
      <c r="E47" s="47">
        <f t="shared" si="1"/>
        <v>0</v>
      </c>
      <c r="F47" s="205"/>
      <c r="G47" s="206"/>
      <c r="H47" s="206"/>
      <c r="I47" s="207"/>
    </row>
    <row r="48" spans="1:11" ht="15.75" customHeight="1" thickBot="1" x14ac:dyDescent="0.4">
      <c r="A48" s="48" t="s">
        <v>70</v>
      </c>
      <c r="B48" s="41">
        <v>68</v>
      </c>
      <c r="C48" s="41" t="s">
        <v>62</v>
      </c>
      <c r="D48" s="172"/>
      <c r="E48" s="47">
        <f t="shared" si="1"/>
        <v>0</v>
      </c>
      <c r="F48" s="205"/>
      <c r="G48" s="206"/>
      <c r="H48" s="206"/>
      <c r="I48" s="207"/>
    </row>
    <row r="49" spans="1:9" ht="15.75" customHeight="1" thickTop="1" thickBot="1" x14ac:dyDescent="0.4">
      <c r="A49" s="49" t="s">
        <v>71</v>
      </c>
      <c r="B49" s="41"/>
      <c r="C49" s="41"/>
      <c r="D49" s="164"/>
      <c r="E49" s="47"/>
      <c r="F49" s="208"/>
      <c r="G49" s="209"/>
      <c r="H49" s="209"/>
      <c r="I49" s="210"/>
    </row>
    <row r="50" spans="1:9" ht="15.75" customHeight="1" thickTop="1" x14ac:dyDescent="0.35">
      <c r="A50" s="50" t="s">
        <v>72</v>
      </c>
      <c r="B50" s="142">
        <v>1</v>
      </c>
      <c r="C50" s="41" t="s">
        <v>73</v>
      </c>
      <c r="D50" s="172"/>
      <c r="E50" s="47">
        <f t="shared" si="1"/>
        <v>0</v>
      </c>
      <c r="F50" s="205"/>
      <c r="G50" s="206"/>
      <c r="H50" s="206"/>
      <c r="I50" s="207"/>
    </row>
    <row r="51" spans="1:9" ht="15.75" customHeight="1" x14ac:dyDescent="0.35">
      <c r="A51" s="48" t="s">
        <v>74</v>
      </c>
      <c r="B51" s="41">
        <v>68</v>
      </c>
      <c r="C51" s="41" t="s">
        <v>62</v>
      </c>
      <c r="D51" s="172"/>
      <c r="E51" s="47">
        <f t="shared" si="1"/>
        <v>0</v>
      </c>
      <c r="F51" s="205"/>
      <c r="G51" s="206"/>
      <c r="H51" s="206"/>
      <c r="I51" s="207"/>
    </row>
    <row r="52" spans="1:9" ht="15.75" customHeight="1" x14ac:dyDescent="0.35">
      <c r="A52" s="48" t="s">
        <v>75</v>
      </c>
      <c r="B52" s="41">
        <v>68</v>
      </c>
      <c r="C52" s="41" t="s">
        <v>62</v>
      </c>
      <c r="D52" s="172"/>
      <c r="E52" s="47">
        <f t="shared" si="1"/>
        <v>0</v>
      </c>
      <c r="F52" s="205"/>
      <c r="G52" s="206"/>
      <c r="H52" s="206"/>
      <c r="I52" s="207"/>
    </row>
    <row r="53" spans="1:9" ht="15.75" customHeight="1" x14ac:dyDescent="0.35">
      <c r="A53" s="48" t="s">
        <v>76</v>
      </c>
      <c r="B53" s="41">
        <v>68</v>
      </c>
      <c r="C53" s="41" t="s">
        <v>62</v>
      </c>
      <c r="D53" s="172"/>
      <c r="E53" s="47">
        <f t="shared" si="1"/>
        <v>0</v>
      </c>
      <c r="F53" s="205"/>
      <c r="G53" s="206"/>
      <c r="H53" s="206"/>
      <c r="I53" s="207"/>
    </row>
    <row r="54" spans="1:9" ht="15.75" customHeight="1" x14ac:dyDescent="0.35">
      <c r="A54" s="48" t="s">
        <v>77</v>
      </c>
      <c r="B54" s="41">
        <v>68</v>
      </c>
      <c r="C54" s="41" t="s">
        <v>62</v>
      </c>
      <c r="D54" s="172"/>
      <c r="E54" s="47">
        <f t="shared" si="1"/>
        <v>0</v>
      </c>
      <c r="F54" s="205"/>
      <c r="G54" s="206"/>
      <c r="H54" s="206"/>
      <c r="I54" s="207"/>
    </row>
    <row r="55" spans="1:9" ht="15.75" customHeight="1" x14ac:dyDescent="0.35">
      <c r="A55" s="48" t="s">
        <v>78</v>
      </c>
      <c r="B55" s="41">
        <v>68</v>
      </c>
      <c r="C55" s="41" t="s">
        <v>62</v>
      </c>
      <c r="D55" s="172"/>
      <c r="E55" s="47">
        <f t="shared" si="1"/>
        <v>0</v>
      </c>
      <c r="F55" s="205"/>
      <c r="G55" s="206"/>
      <c r="H55" s="206"/>
      <c r="I55" s="207"/>
    </row>
    <row r="56" spans="1:9" ht="15.75" customHeight="1" x14ac:dyDescent="0.35">
      <c r="A56" s="48" t="s">
        <v>79</v>
      </c>
      <c r="B56" s="41">
        <v>68</v>
      </c>
      <c r="C56" s="41" t="s">
        <v>62</v>
      </c>
      <c r="D56" s="172"/>
      <c r="E56" s="47">
        <f t="shared" si="1"/>
        <v>0</v>
      </c>
      <c r="F56" s="205"/>
      <c r="G56" s="206"/>
      <c r="H56" s="206"/>
      <c r="I56" s="207"/>
    </row>
    <row r="57" spans="1:9" ht="15.75" customHeight="1" x14ac:dyDescent="0.35">
      <c r="A57" s="48" t="s">
        <v>80</v>
      </c>
      <c r="B57" s="41">
        <v>68</v>
      </c>
      <c r="C57" s="41" t="s">
        <v>62</v>
      </c>
      <c r="D57" s="172"/>
      <c r="E57" s="47">
        <f t="shared" si="1"/>
        <v>0</v>
      </c>
      <c r="F57" s="205"/>
      <c r="G57" s="206"/>
      <c r="H57" s="206"/>
      <c r="I57" s="207"/>
    </row>
    <row r="58" spans="1:9" ht="15.75" customHeight="1" x14ac:dyDescent="0.35">
      <c r="A58" s="48" t="s">
        <v>81</v>
      </c>
      <c r="B58" s="41">
        <v>68</v>
      </c>
      <c r="C58" s="41" t="s">
        <v>62</v>
      </c>
      <c r="D58" s="172"/>
      <c r="E58" s="47">
        <f t="shared" si="1"/>
        <v>0</v>
      </c>
      <c r="F58" s="205"/>
      <c r="G58" s="206"/>
      <c r="H58" s="206"/>
      <c r="I58" s="207"/>
    </row>
    <row r="59" spans="1:9" ht="15.75" customHeight="1" x14ac:dyDescent="0.35">
      <c r="A59" s="50" t="s">
        <v>82</v>
      </c>
      <c r="B59" s="41">
        <v>68</v>
      </c>
      <c r="C59" s="41" t="s">
        <v>62</v>
      </c>
      <c r="D59" s="172"/>
      <c r="E59" s="47">
        <f t="shared" si="1"/>
        <v>0</v>
      </c>
      <c r="F59" s="205"/>
      <c r="G59" s="206"/>
      <c r="H59" s="206"/>
      <c r="I59" s="207"/>
    </row>
    <row r="60" spans="1:9" ht="15.75" customHeight="1" x14ac:dyDescent="0.35">
      <c r="A60" s="48" t="s">
        <v>83</v>
      </c>
      <c r="B60" s="142">
        <v>1</v>
      </c>
      <c r="C60" s="41" t="s">
        <v>73</v>
      </c>
      <c r="D60" s="172"/>
      <c r="E60" s="47">
        <f t="shared" si="1"/>
        <v>0</v>
      </c>
      <c r="F60" s="205"/>
      <c r="G60" s="206"/>
      <c r="H60" s="206"/>
      <c r="I60" s="207"/>
    </row>
    <row r="61" spans="1:9" ht="15.75" customHeight="1" x14ac:dyDescent="0.35">
      <c r="A61" s="48" t="s">
        <v>84</v>
      </c>
      <c r="B61" s="142">
        <v>1</v>
      </c>
      <c r="C61" s="41" t="s">
        <v>73</v>
      </c>
      <c r="D61" s="172"/>
      <c r="E61" s="47">
        <f t="shared" si="1"/>
        <v>0</v>
      </c>
      <c r="F61" s="205"/>
      <c r="G61" s="206"/>
      <c r="H61" s="206"/>
      <c r="I61" s="207"/>
    </row>
    <row r="62" spans="1:9" ht="15.75" customHeight="1" thickBot="1" x14ac:dyDescent="0.4">
      <c r="A62" s="143" t="s">
        <v>85</v>
      </c>
      <c r="B62" s="142">
        <v>1</v>
      </c>
      <c r="C62" s="41" t="s">
        <v>73</v>
      </c>
      <c r="D62" s="172"/>
      <c r="E62" s="47">
        <f t="shared" si="1"/>
        <v>0</v>
      </c>
      <c r="F62" s="205"/>
      <c r="G62" s="206"/>
      <c r="H62" s="206"/>
      <c r="I62" s="207"/>
    </row>
    <row r="63" spans="1:9" ht="15.75" customHeight="1" thickTop="1" thickBot="1" x14ac:dyDescent="0.4">
      <c r="A63" s="49" t="s">
        <v>86</v>
      </c>
      <c r="B63" s="41"/>
      <c r="C63" s="41"/>
      <c r="D63" s="164"/>
      <c r="E63" s="47"/>
      <c r="F63" s="208"/>
      <c r="G63" s="209"/>
      <c r="H63" s="209"/>
      <c r="I63" s="210"/>
    </row>
    <row r="64" spans="1:9" ht="15.75" customHeight="1" thickTop="1" thickBot="1" x14ac:dyDescent="0.4">
      <c r="A64" s="158" t="s">
        <v>87</v>
      </c>
      <c r="B64" s="41">
        <v>68</v>
      </c>
      <c r="C64" s="159" t="s">
        <v>62</v>
      </c>
      <c r="D64" s="173"/>
      <c r="E64" s="160">
        <f t="shared" si="1"/>
        <v>0</v>
      </c>
      <c r="F64" s="211"/>
      <c r="G64" s="212"/>
      <c r="H64" s="212"/>
      <c r="I64" s="213"/>
    </row>
    <row r="65" spans="1:9" ht="15.75" customHeight="1" thickBot="1" x14ac:dyDescent="0.4">
      <c r="A65" s="146" t="s">
        <v>88</v>
      </c>
      <c r="B65" s="147"/>
      <c r="C65" s="147"/>
      <c r="D65" s="165"/>
      <c r="E65" s="148"/>
      <c r="F65" s="214"/>
      <c r="G65" s="215"/>
      <c r="H65" s="215"/>
      <c r="I65" s="216"/>
    </row>
    <row r="66" spans="1:9" ht="15.75" customHeight="1" thickTop="1" x14ac:dyDescent="0.35">
      <c r="A66" s="48" t="s">
        <v>89</v>
      </c>
      <c r="B66" s="142">
        <v>1</v>
      </c>
      <c r="C66" s="142" t="s">
        <v>90</v>
      </c>
      <c r="D66" s="172"/>
      <c r="E66" s="47">
        <f t="shared" si="1"/>
        <v>0</v>
      </c>
      <c r="F66" s="205"/>
      <c r="G66" s="206"/>
      <c r="H66" s="206"/>
      <c r="I66" s="207"/>
    </row>
    <row r="67" spans="1:9" ht="15.75" customHeight="1" x14ac:dyDescent="0.35">
      <c r="A67" s="48" t="s">
        <v>91</v>
      </c>
      <c r="B67" s="142">
        <v>1</v>
      </c>
      <c r="C67" s="142" t="s">
        <v>90</v>
      </c>
      <c r="D67" s="172"/>
      <c r="E67" s="47">
        <f t="shared" si="1"/>
        <v>0</v>
      </c>
      <c r="F67" s="205"/>
      <c r="G67" s="206"/>
      <c r="H67" s="206"/>
      <c r="I67" s="207"/>
    </row>
    <row r="68" spans="1:9" ht="15.75" customHeight="1" x14ac:dyDescent="0.35">
      <c r="A68" s="48" t="s">
        <v>92</v>
      </c>
      <c r="B68" s="41">
        <v>1</v>
      </c>
      <c r="C68" s="142" t="s">
        <v>90</v>
      </c>
      <c r="D68" s="172"/>
      <c r="E68" s="47">
        <f t="shared" si="1"/>
        <v>0</v>
      </c>
      <c r="F68" s="205"/>
      <c r="G68" s="206"/>
      <c r="H68" s="206"/>
      <c r="I68" s="207"/>
    </row>
    <row r="69" spans="1:9" ht="15.75" customHeight="1" x14ac:dyDescent="0.35">
      <c r="A69" s="48" t="s">
        <v>93</v>
      </c>
      <c r="B69" s="41">
        <v>1</v>
      </c>
      <c r="C69" s="142" t="s">
        <v>90</v>
      </c>
      <c r="D69" s="172"/>
      <c r="E69" s="47">
        <f t="shared" si="1"/>
        <v>0</v>
      </c>
      <c r="F69" s="205"/>
      <c r="G69" s="206"/>
      <c r="H69" s="206"/>
      <c r="I69" s="207"/>
    </row>
    <row r="70" spans="1:9" ht="15.75" customHeight="1" thickBot="1" x14ac:dyDescent="0.4">
      <c r="A70" s="48" t="s">
        <v>94</v>
      </c>
      <c r="B70" s="142">
        <v>1</v>
      </c>
      <c r="C70" s="41" t="s">
        <v>90</v>
      </c>
      <c r="D70" s="172"/>
      <c r="E70" s="47">
        <f t="shared" si="1"/>
        <v>0</v>
      </c>
      <c r="F70" s="205"/>
      <c r="G70" s="206"/>
      <c r="H70" s="206"/>
      <c r="I70" s="207"/>
    </row>
    <row r="71" spans="1:9" ht="15.75" customHeight="1" thickTop="1" thickBot="1" x14ac:dyDescent="0.4">
      <c r="A71" s="49" t="s">
        <v>95</v>
      </c>
      <c r="B71" s="41"/>
      <c r="C71" s="41"/>
      <c r="D71" s="164"/>
      <c r="E71" s="47"/>
      <c r="F71" s="208"/>
      <c r="G71" s="209"/>
      <c r="H71" s="209"/>
      <c r="I71" s="210"/>
    </row>
    <row r="72" spans="1:9" ht="15.75" customHeight="1" thickTop="1" x14ac:dyDescent="0.35">
      <c r="A72" s="48" t="s">
        <v>96</v>
      </c>
      <c r="B72" s="41">
        <v>68</v>
      </c>
      <c r="C72" s="41" t="s">
        <v>62</v>
      </c>
      <c r="D72" s="172"/>
      <c r="E72" s="47">
        <f t="shared" si="1"/>
        <v>0</v>
      </c>
      <c r="F72" s="205"/>
      <c r="G72" s="206"/>
      <c r="H72" s="206"/>
      <c r="I72" s="207"/>
    </row>
    <row r="73" spans="1:9" ht="15.75" customHeight="1" x14ac:dyDescent="0.35">
      <c r="A73" s="48" t="s">
        <v>97</v>
      </c>
      <c r="B73" s="41">
        <v>68</v>
      </c>
      <c r="C73" s="41" t="s">
        <v>62</v>
      </c>
      <c r="D73" s="172"/>
      <c r="E73" s="47">
        <f t="shared" si="1"/>
        <v>0</v>
      </c>
      <c r="F73" s="205"/>
      <c r="G73" s="206"/>
      <c r="H73" s="206"/>
      <c r="I73" s="207"/>
    </row>
    <row r="74" spans="1:9" ht="15.75" customHeight="1" x14ac:dyDescent="0.35">
      <c r="A74" s="48" t="s">
        <v>98</v>
      </c>
      <c r="B74" s="41">
        <v>68</v>
      </c>
      <c r="C74" s="41" t="s">
        <v>62</v>
      </c>
      <c r="D74" s="172"/>
      <c r="E74" s="47">
        <f t="shared" si="1"/>
        <v>0</v>
      </c>
      <c r="F74" s="205"/>
      <c r="G74" s="206"/>
      <c r="H74" s="206"/>
      <c r="I74" s="207"/>
    </row>
    <row r="75" spans="1:9" ht="15.75" customHeight="1" thickBot="1" x14ac:dyDescent="0.4">
      <c r="A75" s="48" t="s">
        <v>99</v>
      </c>
      <c r="B75" s="41">
        <v>68</v>
      </c>
      <c r="C75" s="41" t="s">
        <v>62</v>
      </c>
      <c r="D75" s="172"/>
      <c r="E75" s="47">
        <f t="shared" si="1"/>
        <v>0</v>
      </c>
      <c r="F75" s="205"/>
      <c r="G75" s="206"/>
      <c r="H75" s="206"/>
      <c r="I75" s="207"/>
    </row>
    <row r="76" spans="1:9" ht="15.75" customHeight="1" thickTop="1" thickBot="1" x14ac:dyDescent="0.4">
      <c r="A76" s="49" t="s">
        <v>100</v>
      </c>
      <c r="B76" s="41"/>
      <c r="C76" s="41"/>
      <c r="D76" s="164"/>
      <c r="E76" s="47"/>
      <c r="F76" s="208"/>
      <c r="G76" s="209"/>
      <c r="H76" s="209"/>
      <c r="I76" s="210"/>
    </row>
    <row r="77" spans="1:9" ht="15.75" customHeight="1" thickTop="1" x14ac:dyDescent="0.35">
      <c r="A77" s="48" t="s">
        <v>101</v>
      </c>
      <c r="B77" s="41">
        <v>68</v>
      </c>
      <c r="C77" s="41" t="s">
        <v>62</v>
      </c>
      <c r="D77" s="172"/>
      <c r="E77" s="47">
        <f t="shared" si="1"/>
        <v>0</v>
      </c>
      <c r="F77" s="205"/>
      <c r="G77" s="206"/>
      <c r="H77" s="206"/>
      <c r="I77" s="207"/>
    </row>
    <row r="78" spans="1:9" ht="15.75" customHeight="1" x14ac:dyDescent="0.35">
      <c r="A78" s="48" t="s">
        <v>102</v>
      </c>
      <c r="B78" s="142">
        <v>1</v>
      </c>
      <c r="C78" s="41" t="s">
        <v>90</v>
      </c>
      <c r="D78" s="172"/>
      <c r="E78" s="47">
        <f t="shared" si="1"/>
        <v>0</v>
      </c>
      <c r="F78" s="205"/>
      <c r="G78" s="206"/>
      <c r="H78" s="206"/>
      <c r="I78" s="207"/>
    </row>
    <row r="79" spans="1:9" ht="15.75" customHeight="1" x14ac:dyDescent="0.35">
      <c r="A79" s="48" t="s">
        <v>103</v>
      </c>
      <c r="B79" s="142">
        <v>1</v>
      </c>
      <c r="C79" s="41" t="s">
        <v>90</v>
      </c>
      <c r="D79" s="172"/>
      <c r="E79" s="47">
        <f t="shared" si="1"/>
        <v>0</v>
      </c>
      <c r="F79" s="205"/>
      <c r="G79" s="206"/>
      <c r="H79" s="206"/>
      <c r="I79" s="207"/>
    </row>
    <row r="80" spans="1:9" ht="15.75" customHeight="1" x14ac:dyDescent="0.35">
      <c r="A80" s="48" t="s">
        <v>104</v>
      </c>
      <c r="B80" s="142">
        <v>1</v>
      </c>
      <c r="C80" s="41" t="s">
        <v>90</v>
      </c>
      <c r="D80" s="172"/>
      <c r="E80" s="47">
        <f t="shared" si="1"/>
        <v>0</v>
      </c>
      <c r="F80" s="205"/>
      <c r="G80" s="206"/>
      <c r="H80" s="206"/>
      <c r="I80" s="207"/>
    </row>
    <row r="81" spans="1:9" ht="15.75" customHeight="1" thickBot="1" x14ac:dyDescent="0.4">
      <c r="A81" s="48" t="s">
        <v>105</v>
      </c>
      <c r="B81" s="41">
        <v>68</v>
      </c>
      <c r="C81" s="41" t="s">
        <v>62</v>
      </c>
      <c r="D81" s="172"/>
      <c r="E81" s="47">
        <f t="shared" si="1"/>
        <v>0</v>
      </c>
      <c r="F81" s="205"/>
      <c r="G81" s="206"/>
      <c r="H81" s="206"/>
      <c r="I81" s="207"/>
    </row>
    <row r="82" spans="1:9" ht="15.75" customHeight="1" thickTop="1" thickBot="1" x14ac:dyDescent="0.4">
      <c r="A82" s="49" t="s">
        <v>106</v>
      </c>
      <c r="B82" s="41"/>
      <c r="C82" s="41"/>
      <c r="D82" s="164"/>
      <c r="E82" s="47"/>
      <c r="F82" s="208"/>
      <c r="G82" s="209"/>
      <c r="H82" s="209"/>
      <c r="I82" s="210"/>
    </row>
    <row r="83" spans="1:9" ht="15.75" customHeight="1" thickTop="1" thickBot="1" x14ac:dyDescent="0.4">
      <c r="A83" s="50" t="s">
        <v>107</v>
      </c>
      <c r="B83" s="41">
        <v>34</v>
      </c>
      <c r="C83" s="41" t="s">
        <v>62</v>
      </c>
      <c r="D83" s="172"/>
      <c r="E83" s="47">
        <f t="shared" si="1"/>
        <v>0</v>
      </c>
      <c r="F83" s="205"/>
      <c r="G83" s="206"/>
      <c r="H83" s="206"/>
      <c r="I83" s="207"/>
    </row>
    <row r="84" spans="1:9" ht="15.75" customHeight="1" thickTop="1" thickBot="1" x14ac:dyDescent="0.4">
      <c r="A84" s="49" t="s">
        <v>108</v>
      </c>
      <c r="B84" s="41"/>
      <c r="C84" s="41"/>
      <c r="D84" s="164"/>
      <c r="E84" s="47"/>
      <c r="F84" s="208"/>
      <c r="G84" s="209"/>
      <c r="H84" s="209"/>
      <c r="I84" s="210"/>
    </row>
    <row r="85" spans="1:9" ht="15.75" customHeight="1" thickTop="1" x14ac:dyDescent="0.35">
      <c r="A85" s="51" t="s">
        <v>109</v>
      </c>
      <c r="B85" s="41">
        <v>34</v>
      </c>
      <c r="C85" s="41" t="s">
        <v>62</v>
      </c>
      <c r="D85" s="172"/>
      <c r="E85" s="47">
        <f t="shared" si="1"/>
        <v>0</v>
      </c>
      <c r="F85" s="205"/>
      <c r="G85" s="206"/>
      <c r="H85" s="206"/>
      <c r="I85" s="207"/>
    </row>
    <row r="86" spans="1:9" ht="15.75" customHeight="1" x14ac:dyDescent="0.35">
      <c r="A86" s="51" t="s">
        <v>110</v>
      </c>
      <c r="B86" s="41">
        <v>34</v>
      </c>
      <c r="C86" s="41" t="s">
        <v>62</v>
      </c>
      <c r="D86" s="172"/>
      <c r="E86" s="47">
        <f t="shared" si="1"/>
        <v>0</v>
      </c>
      <c r="F86" s="205"/>
      <c r="G86" s="206"/>
      <c r="H86" s="206"/>
      <c r="I86" s="207"/>
    </row>
    <row r="87" spans="1:9" ht="15.75" customHeight="1" x14ac:dyDescent="0.35">
      <c r="A87" s="51" t="s">
        <v>111</v>
      </c>
      <c r="B87" s="41">
        <v>34</v>
      </c>
      <c r="C87" s="41" t="s">
        <v>62</v>
      </c>
      <c r="D87" s="172"/>
      <c r="E87" s="47">
        <f t="shared" si="1"/>
        <v>0</v>
      </c>
      <c r="F87" s="205"/>
      <c r="G87" s="206"/>
      <c r="H87" s="206"/>
      <c r="I87" s="207"/>
    </row>
    <row r="88" spans="1:9" ht="15.75" customHeight="1" x14ac:dyDescent="0.35">
      <c r="A88" s="51" t="s">
        <v>112</v>
      </c>
      <c r="B88" s="41">
        <v>34</v>
      </c>
      <c r="C88" s="41" t="s">
        <v>62</v>
      </c>
      <c r="D88" s="172"/>
      <c r="E88" s="47">
        <f t="shared" si="1"/>
        <v>0</v>
      </c>
      <c r="F88" s="205"/>
      <c r="G88" s="206"/>
      <c r="H88" s="206"/>
      <c r="I88" s="207"/>
    </row>
    <row r="89" spans="1:9" ht="15.75" customHeight="1" thickBot="1" x14ac:dyDescent="0.4">
      <c r="A89" s="50" t="s">
        <v>113</v>
      </c>
      <c r="B89" s="41">
        <v>34</v>
      </c>
      <c r="C89" s="41" t="s">
        <v>62</v>
      </c>
      <c r="D89" s="172"/>
      <c r="E89" s="47">
        <f t="shared" si="1"/>
        <v>0</v>
      </c>
      <c r="F89" s="205"/>
      <c r="G89" s="206"/>
      <c r="H89" s="206"/>
      <c r="I89" s="207"/>
    </row>
    <row r="90" spans="1:9" ht="15.75" customHeight="1" thickTop="1" thickBot="1" x14ac:dyDescent="0.4">
      <c r="A90" s="49" t="s">
        <v>114</v>
      </c>
      <c r="B90" s="41"/>
      <c r="C90" s="41"/>
      <c r="D90" s="164"/>
      <c r="E90" s="47"/>
      <c r="F90" s="208"/>
      <c r="G90" s="209"/>
      <c r="H90" s="209"/>
      <c r="I90" s="210"/>
    </row>
    <row r="91" spans="1:9" ht="15.75" customHeight="1" thickTop="1" x14ac:dyDescent="0.35">
      <c r="A91" s="50" t="s">
        <v>115</v>
      </c>
      <c r="B91" s="142">
        <v>1</v>
      </c>
      <c r="C91" s="41" t="s">
        <v>90</v>
      </c>
      <c r="D91" s="172"/>
      <c r="E91" s="47">
        <f t="shared" si="1"/>
        <v>0</v>
      </c>
      <c r="F91" s="205"/>
      <c r="G91" s="206"/>
      <c r="H91" s="206"/>
      <c r="I91" s="207"/>
    </row>
    <row r="92" spans="1:9" ht="15.75" customHeight="1" x14ac:dyDescent="0.35">
      <c r="A92" s="50" t="s">
        <v>116</v>
      </c>
      <c r="B92" s="142">
        <v>1</v>
      </c>
      <c r="C92" s="41" t="s">
        <v>90</v>
      </c>
      <c r="D92" s="172"/>
      <c r="E92" s="47">
        <f t="shared" si="1"/>
        <v>0</v>
      </c>
      <c r="F92" s="205"/>
      <c r="G92" s="206"/>
      <c r="H92" s="206"/>
      <c r="I92" s="207"/>
    </row>
    <row r="93" spans="1:9" ht="15.75" customHeight="1" thickBot="1" x14ac:dyDescent="0.4">
      <c r="A93" s="50" t="s">
        <v>117</v>
      </c>
      <c r="B93" s="142">
        <v>1</v>
      </c>
      <c r="C93" s="41" t="s">
        <v>90</v>
      </c>
      <c r="D93" s="172"/>
      <c r="E93" s="47">
        <f t="shared" si="1"/>
        <v>0</v>
      </c>
      <c r="F93" s="205"/>
      <c r="G93" s="206"/>
      <c r="H93" s="206"/>
      <c r="I93" s="207"/>
    </row>
    <row r="94" spans="1:9" ht="15.75" customHeight="1" thickTop="1" thickBot="1" x14ac:dyDescent="0.4">
      <c r="A94" s="49" t="s">
        <v>118</v>
      </c>
      <c r="B94" s="41"/>
      <c r="C94" s="41"/>
      <c r="D94" s="164"/>
      <c r="E94" s="47"/>
      <c r="F94" s="208"/>
      <c r="G94" s="209"/>
      <c r="H94" s="209"/>
      <c r="I94" s="210"/>
    </row>
    <row r="95" spans="1:9" ht="15.75" customHeight="1" thickTop="1" x14ac:dyDescent="0.35">
      <c r="A95" s="50" t="s">
        <v>119</v>
      </c>
      <c r="B95" s="142">
        <v>1</v>
      </c>
      <c r="C95" s="41" t="s">
        <v>90</v>
      </c>
      <c r="D95" s="172"/>
      <c r="E95" s="47">
        <f t="shared" si="1"/>
        <v>0</v>
      </c>
      <c r="F95" s="205"/>
      <c r="G95" s="206"/>
      <c r="H95" s="206"/>
      <c r="I95" s="207"/>
    </row>
    <row r="96" spans="1:9" ht="15.75" customHeight="1" x14ac:dyDescent="0.35">
      <c r="A96" s="51" t="s">
        <v>120</v>
      </c>
      <c r="B96" s="142">
        <v>1</v>
      </c>
      <c r="C96" s="41" t="s">
        <v>90</v>
      </c>
      <c r="D96" s="172"/>
      <c r="E96" s="47">
        <f t="shared" si="1"/>
        <v>0</v>
      </c>
      <c r="F96" s="205"/>
      <c r="G96" s="206"/>
      <c r="H96" s="206"/>
      <c r="I96" s="207"/>
    </row>
    <row r="97" spans="1:9" ht="15.75" customHeight="1" thickBot="1" x14ac:dyDescent="0.4">
      <c r="A97" s="50" t="s">
        <v>121</v>
      </c>
      <c r="B97" s="142">
        <v>1</v>
      </c>
      <c r="C97" s="41" t="s">
        <v>90</v>
      </c>
      <c r="D97" s="172"/>
      <c r="E97" s="47">
        <f t="shared" si="1"/>
        <v>0</v>
      </c>
      <c r="F97" s="205"/>
      <c r="G97" s="206"/>
      <c r="H97" s="206"/>
      <c r="I97" s="207"/>
    </row>
    <row r="98" spans="1:9" ht="15.75" customHeight="1" thickTop="1" thickBot="1" x14ac:dyDescent="0.4">
      <c r="A98" s="49" t="s">
        <v>122</v>
      </c>
      <c r="B98" s="41"/>
      <c r="C98" s="41"/>
      <c r="D98" s="164"/>
      <c r="E98" s="47"/>
      <c r="F98" s="208"/>
      <c r="G98" s="209"/>
      <c r="H98" s="209"/>
      <c r="I98" s="210"/>
    </row>
    <row r="99" spans="1:9" ht="15.75" customHeight="1" thickTop="1" x14ac:dyDescent="0.35">
      <c r="A99" s="50" t="s">
        <v>123</v>
      </c>
      <c r="B99" s="41">
        <v>1</v>
      </c>
      <c r="C99" s="41" t="s">
        <v>90</v>
      </c>
      <c r="D99" s="172"/>
      <c r="E99" s="47">
        <f t="shared" si="1"/>
        <v>0</v>
      </c>
      <c r="F99" s="205"/>
      <c r="G99" s="206"/>
      <c r="H99" s="206"/>
      <c r="I99" s="207"/>
    </row>
    <row r="100" spans="1:9" ht="15.75" customHeight="1" x14ac:dyDescent="0.35">
      <c r="A100" s="50" t="s">
        <v>124</v>
      </c>
      <c r="B100" s="41">
        <v>1</v>
      </c>
      <c r="C100" s="41" t="s">
        <v>90</v>
      </c>
      <c r="D100" s="172"/>
      <c r="E100" s="47">
        <f t="shared" si="1"/>
        <v>0</v>
      </c>
      <c r="F100" s="205"/>
      <c r="G100" s="206"/>
      <c r="H100" s="206"/>
      <c r="I100" s="207"/>
    </row>
    <row r="101" spans="1:9" ht="15.75" customHeight="1" x14ac:dyDescent="0.35">
      <c r="A101" s="50" t="s">
        <v>125</v>
      </c>
      <c r="B101" s="41">
        <v>1</v>
      </c>
      <c r="C101" s="41" t="s">
        <v>90</v>
      </c>
      <c r="D101" s="172"/>
      <c r="E101" s="47">
        <f t="shared" si="1"/>
        <v>0</v>
      </c>
      <c r="F101" s="205"/>
      <c r="G101" s="206"/>
      <c r="H101" s="206"/>
      <c r="I101" s="207"/>
    </row>
    <row r="102" spans="1:9" ht="15.75" customHeight="1" x14ac:dyDescent="0.35">
      <c r="A102" s="50" t="s">
        <v>126</v>
      </c>
      <c r="B102" s="41">
        <v>1</v>
      </c>
      <c r="C102" s="41" t="s">
        <v>90</v>
      </c>
      <c r="D102" s="172"/>
      <c r="E102" s="47">
        <f t="shared" si="1"/>
        <v>0</v>
      </c>
      <c r="F102" s="205"/>
      <c r="G102" s="206"/>
      <c r="H102" s="206"/>
      <c r="I102" s="207"/>
    </row>
    <row r="103" spans="1:9" ht="15.75" customHeight="1" x14ac:dyDescent="0.35">
      <c r="A103" s="50" t="s">
        <v>127</v>
      </c>
      <c r="B103" s="41">
        <v>1</v>
      </c>
      <c r="C103" s="41" t="s">
        <v>90</v>
      </c>
      <c r="D103" s="172"/>
      <c r="E103" s="47">
        <f t="shared" si="1"/>
        <v>0</v>
      </c>
      <c r="F103" s="205"/>
      <c r="G103" s="206"/>
      <c r="H103" s="206"/>
      <c r="I103" s="207"/>
    </row>
    <row r="104" spans="1:9" ht="15.75" customHeight="1" x14ac:dyDescent="0.35">
      <c r="A104" s="50" t="s">
        <v>128</v>
      </c>
      <c r="B104" s="41">
        <v>1</v>
      </c>
      <c r="C104" s="41" t="s">
        <v>90</v>
      </c>
      <c r="D104" s="172"/>
      <c r="E104" s="47">
        <f t="shared" si="1"/>
        <v>0</v>
      </c>
      <c r="F104" s="205"/>
      <c r="G104" s="206"/>
      <c r="H104" s="206"/>
      <c r="I104" s="207"/>
    </row>
    <row r="105" spans="1:9" ht="15.75" customHeight="1" x14ac:dyDescent="0.35">
      <c r="A105" s="50" t="s">
        <v>129</v>
      </c>
      <c r="B105" s="41">
        <v>1</v>
      </c>
      <c r="C105" s="41" t="s">
        <v>90</v>
      </c>
      <c r="D105" s="172"/>
      <c r="E105" s="47">
        <f t="shared" ref="E105:E129" si="2">SUM(B105)*D105</f>
        <v>0</v>
      </c>
      <c r="F105" s="205"/>
      <c r="G105" s="206"/>
      <c r="H105" s="206"/>
      <c r="I105" s="207"/>
    </row>
    <row r="106" spans="1:9" ht="15.75" customHeight="1" x14ac:dyDescent="0.35">
      <c r="A106" s="50" t="s">
        <v>130</v>
      </c>
      <c r="B106" s="142">
        <v>15</v>
      </c>
      <c r="C106" s="41" t="s">
        <v>131</v>
      </c>
      <c r="D106" s="172"/>
      <c r="E106" s="47">
        <f t="shared" si="2"/>
        <v>0</v>
      </c>
      <c r="F106" s="205" t="s">
        <v>132</v>
      </c>
      <c r="G106" s="206"/>
      <c r="H106" s="206"/>
      <c r="I106" s="207"/>
    </row>
    <row r="107" spans="1:9" ht="15.75" customHeight="1" x14ac:dyDescent="0.35">
      <c r="A107" s="50" t="s">
        <v>133</v>
      </c>
      <c r="B107" s="41">
        <v>1</v>
      </c>
      <c r="C107" s="41" t="s">
        <v>90</v>
      </c>
      <c r="D107" s="172"/>
      <c r="E107" s="47">
        <f t="shared" si="2"/>
        <v>0</v>
      </c>
      <c r="F107" s="205" t="s">
        <v>134</v>
      </c>
      <c r="G107" s="206"/>
      <c r="H107" s="206"/>
      <c r="I107" s="207"/>
    </row>
    <row r="108" spans="1:9" ht="15.75" customHeight="1" thickBot="1" x14ac:dyDescent="0.4">
      <c r="A108" s="50" t="s">
        <v>135</v>
      </c>
      <c r="B108" s="142">
        <v>1</v>
      </c>
      <c r="C108" s="41" t="s">
        <v>90</v>
      </c>
      <c r="D108" s="172"/>
      <c r="E108" s="47">
        <f t="shared" si="2"/>
        <v>0</v>
      </c>
      <c r="F108" s="205" t="s">
        <v>136</v>
      </c>
      <c r="G108" s="206"/>
      <c r="H108" s="206"/>
      <c r="I108" s="207"/>
    </row>
    <row r="109" spans="1:9" ht="15.75" customHeight="1" thickTop="1" thickBot="1" x14ac:dyDescent="0.4">
      <c r="A109" s="49" t="s">
        <v>137</v>
      </c>
      <c r="B109" s="41"/>
      <c r="C109" s="41"/>
      <c r="D109" s="164"/>
      <c r="E109" s="47"/>
      <c r="F109" s="208"/>
      <c r="G109" s="209"/>
      <c r="H109" s="209"/>
      <c r="I109" s="210"/>
    </row>
    <row r="110" spans="1:9" ht="15.75" customHeight="1" thickTop="1" x14ac:dyDescent="0.35">
      <c r="A110" s="50" t="s">
        <v>138</v>
      </c>
      <c r="B110" s="142">
        <v>1</v>
      </c>
      <c r="C110" s="41" t="s">
        <v>90</v>
      </c>
      <c r="D110" s="172"/>
      <c r="E110" s="47">
        <f t="shared" si="2"/>
        <v>0</v>
      </c>
      <c r="F110" s="205"/>
      <c r="G110" s="206"/>
      <c r="H110" s="206"/>
      <c r="I110" s="207"/>
    </row>
    <row r="111" spans="1:9" ht="15.75" customHeight="1" x14ac:dyDescent="0.35">
      <c r="A111" s="50" t="s">
        <v>139</v>
      </c>
      <c r="B111" s="142">
        <v>1</v>
      </c>
      <c r="C111" s="41" t="s">
        <v>90</v>
      </c>
      <c r="D111" s="172"/>
      <c r="E111" s="47">
        <f t="shared" si="2"/>
        <v>0</v>
      </c>
      <c r="F111" s="205"/>
      <c r="G111" s="206"/>
      <c r="H111" s="206"/>
      <c r="I111" s="207"/>
    </row>
    <row r="112" spans="1:9" ht="15.75" customHeight="1" x14ac:dyDescent="0.35">
      <c r="A112" s="48" t="s">
        <v>140</v>
      </c>
      <c r="B112" s="142">
        <v>1</v>
      </c>
      <c r="C112" s="41" t="s">
        <v>73</v>
      </c>
      <c r="D112" s="172"/>
      <c r="E112" s="47">
        <f t="shared" si="2"/>
        <v>0</v>
      </c>
      <c r="F112" s="205"/>
      <c r="G112" s="206"/>
      <c r="H112" s="206"/>
      <c r="I112" s="207"/>
    </row>
    <row r="113" spans="1:9" ht="15.75" customHeight="1" x14ac:dyDescent="0.35">
      <c r="A113" s="50" t="s">
        <v>141</v>
      </c>
      <c r="B113" s="142">
        <v>1</v>
      </c>
      <c r="C113" s="41" t="s">
        <v>90</v>
      </c>
      <c r="D113" s="172"/>
      <c r="E113" s="47">
        <f t="shared" si="2"/>
        <v>0</v>
      </c>
      <c r="F113" s="205"/>
      <c r="G113" s="206"/>
      <c r="H113" s="206"/>
      <c r="I113" s="207"/>
    </row>
    <row r="114" spans="1:9" ht="15.75" customHeight="1" thickBot="1" x14ac:dyDescent="0.4">
      <c r="A114" s="50" t="s">
        <v>142</v>
      </c>
      <c r="B114" s="142">
        <v>1</v>
      </c>
      <c r="C114" s="41" t="s">
        <v>90</v>
      </c>
      <c r="D114" s="172"/>
      <c r="E114" s="47">
        <f t="shared" si="2"/>
        <v>0</v>
      </c>
      <c r="F114" s="205"/>
      <c r="G114" s="206"/>
      <c r="H114" s="206"/>
      <c r="I114" s="207"/>
    </row>
    <row r="115" spans="1:9" ht="15.75" customHeight="1" thickTop="1" thickBot="1" x14ac:dyDescent="0.4">
      <c r="A115" s="49" t="s">
        <v>143</v>
      </c>
      <c r="B115" s="142"/>
      <c r="C115" s="41"/>
      <c r="D115" s="164"/>
      <c r="E115" s="47"/>
      <c r="F115" s="208"/>
      <c r="G115" s="209"/>
      <c r="H115" s="209"/>
      <c r="I115" s="210"/>
    </row>
    <row r="116" spans="1:9" ht="15.75" customHeight="1" thickTop="1" x14ac:dyDescent="0.35">
      <c r="A116" s="50" t="s">
        <v>144</v>
      </c>
      <c r="B116" s="142">
        <v>1</v>
      </c>
      <c r="C116" s="41" t="s">
        <v>90</v>
      </c>
      <c r="D116" s="172"/>
      <c r="E116" s="47">
        <f t="shared" si="2"/>
        <v>0</v>
      </c>
      <c r="F116" s="205"/>
      <c r="G116" s="206"/>
      <c r="H116" s="206"/>
      <c r="I116" s="207"/>
    </row>
    <row r="117" spans="1:9" ht="15.75" customHeight="1" x14ac:dyDescent="0.35">
      <c r="A117" s="50" t="s">
        <v>145</v>
      </c>
      <c r="B117" s="142">
        <v>1</v>
      </c>
      <c r="C117" s="41" t="s">
        <v>90</v>
      </c>
      <c r="D117" s="172"/>
      <c r="E117" s="47">
        <f t="shared" si="2"/>
        <v>0</v>
      </c>
      <c r="F117" s="205"/>
      <c r="G117" s="206"/>
      <c r="H117" s="206"/>
      <c r="I117" s="207"/>
    </row>
    <row r="118" spans="1:9" ht="15.75" customHeight="1" x14ac:dyDescent="0.35">
      <c r="A118" s="50" t="s">
        <v>146</v>
      </c>
      <c r="B118" s="142">
        <v>1</v>
      </c>
      <c r="C118" s="41" t="s">
        <v>90</v>
      </c>
      <c r="D118" s="172"/>
      <c r="E118" s="47">
        <f t="shared" si="2"/>
        <v>0</v>
      </c>
      <c r="F118" s="205"/>
      <c r="G118" s="206"/>
      <c r="H118" s="206"/>
      <c r="I118" s="207"/>
    </row>
    <row r="119" spans="1:9" ht="15.75" customHeight="1" x14ac:dyDescent="0.35">
      <c r="A119" s="50" t="s">
        <v>147</v>
      </c>
      <c r="B119" s="41">
        <v>8</v>
      </c>
      <c r="C119" s="41" t="s">
        <v>131</v>
      </c>
      <c r="D119" s="172"/>
      <c r="E119" s="47">
        <f t="shared" si="2"/>
        <v>0</v>
      </c>
      <c r="F119" s="205"/>
      <c r="G119" s="206"/>
      <c r="H119" s="206"/>
      <c r="I119" s="207"/>
    </row>
    <row r="120" spans="1:9" ht="15.75" customHeight="1" x14ac:dyDescent="0.35">
      <c r="A120" s="50" t="s">
        <v>148</v>
      </c>
      <c r="B120" s="41">
        <v>1</v>
      </c>
      <c r="C120" s="41" t="s">
        <v>90</v>
      </c>
      <c r="D120" s="172"/>
      <c r="E120" s="47">
        <f t="shared" si="2"/>
        <v>0</v>
      </c>
      <c r="F120" s="205"/>
      <c r="G120" s="206"/>
      <c r="H120" s="206"/>
      <c r="I120" s="207"/>
    </row>
    <row r="121" spans="1:9" ht="15.75" customHeight="1" thickBot="1" x14ac:dyDescent="0.4">
      <c r="A121" s="50" t="s">
        <v>149</v>
      </c>
      <c r="B121" s="142">
        <v>27</v>
      </c>
      <c r="C121" s="142" t="s">
        <v>131</v>
      </c>
      <c r="D121" s="172"/>
      <c r="E121" s="47">
        <f t="shared" si="2"/>
        <v>0</v>
      </c>
      <c r="F121" s="205"/>
      <c r="G121" s="206"/>
      <c r="H121" s="206"/>
      <c r="I121" s="207"/>
    </row>
    <row r="122" spans="1:9" ht="15.75" customHeight="1" thickTop="1" thickBot="1" x14ac:dyDescent="0.4">
      <c r="A122" s="49" t="s">
        <v>150</v>
      </c>
      <c r="B122" s="41"/>
      <c r="C122" s="41"/>
      <c r="D122" s="164"/>
      <c r="E122" s="47"/>
      <c r="F122" s="208"/>
      <c r="G122" s="209"/>
      <c r="H122" s="209"/>
      <c r="I122" s="210"/>
    </row>
    <row r="123" spans="1:9" ht="15.75" customHeight="1" thickTop="1" x14ac:dyDescent="0.35">
      <c r="A123" s="48" t="s">
        <v>151</v>
      </c>
      <c r="B123" s="142">
        <v>1</v>
      </c>
      <c r="C123" s="41" t="s">
        <v>73</v>
      </c>
      <c r="D123" s="172"/>
      <c r="E123" s="47">
        <f t="shared" si="2"/>
        <v>0</v>
      </c>
      <c r="F123" s="205"/>
      <c r="G123" s="206"/>
      <c r="H123" s="206"/>
      <c r="I123" s="207"/>
    </row>
    <row r="124" spans="1:9" ht="15.75" customHeight="1" x14ac:dyDescent="0.35">
      <c r="A124" s="48" t="s">
        <v>152</v>
      </c>
      <c r="B124" s="142">
        <v>1</v>
      </c>
      <c r="C124" s="41" t="s">
        <v>73</v>
      </c>
      <c r="D124" s="172"/>
      <c r="E124" s="47">
        <f t="shared" si="2"/>
        <v>0</v>
      </c>
      <c r="F124" s="205"/>
      <c r="G124" s="206"/>
      <c r="H124" s="206"/>
      <c r="I124" s="207"/>
    </row>
    <row r="125" spans="1:9" ht="15.75" customHeight="1" thickBot="1" x14ac:dyDescent="0.4">
      <c r="A125" s="48" t="s">
        <v>153</v>
      </c>
      <c r="B125" s="41"/>
      <c r="C125" s="41"/>
      <c r="D125" s="164"/>
      <c r="E125" s="144" t="s">
        <v>154</v>
      </c>
      <c r="F125" s="208" t="s">
        <v>155</v>
      </c>
      <c r="G125" s="209"/>
      <c r="H125" s="209"/>
      <c r="I125" s="210"/>
    </row>
    <row r="126" spans="1:9" ht="15.75" customHeight="1" thickTop="1" thickBot="1" x14ac:dyDescent="0.4">
      <c r="A126" s="49" t="s">
        <v>156</v>
      </c>
      <c r="B126" s="41"/>
      <c r="C126" s="41"/>
      <c r="D126" s="164"/>
      <c r="E126" s="47"/>
      <c r="F126" s="208"/>
      <c r="G126" s="209"/>
      <c r="H126" s="209"/>
      <c r="I126" s="210"/>
    </row>
    <row r="127" spans="1:9" ht="15.75" customHeight="1" thickTop="1" x14ac:dyDescent="0.35">
      <c r="A127" s="48" t="s">
        <v>157</v>
      </c>
      <c r="B127" s="142">
        <v>27</v>
      </c>
      <c r="C127" s="142" t="s">
        <v>131</v>
      </c>
      <c r="D127" s="172"/>
      <c r="E127" s="47">
        <f t="shared" si="2"/>
        <v>0</v>
      </c>
      <c r="F127" s="205"/>
      <c r="G127" s="206"/>
      <c r="H127" s="206"/>
      <c r="I127" s="207"/>
    </row>
    <row r="128" spans="1:9" ht="15.75" customHeight="1" x14ac:dyDescent="0.35">
      <c r="A128" s="48" t="s">
        <v>158</v>
      </c>
      <c r="B128" s="142">
        <v>1</v>
      </c>
      <c r="C128" s="41" t="s">
        <v>90</v>
      </c>
      <c r="D128" s="172"/>
      <c r="E128" s="47">
        <f t="shared" si="2"/>
        <v>0</v>
      </c>
      <c r="F128" s="205"/>
      <c r="G128" s="206"/>
      <c r="H128" s="206"/>
      <c r="I128" s="207"/>
    </row>
    <row r="129" spans="1:9" ht="15.75" customHeight="1" x14ac:dyDescent="0.35">
      <c r="A129" s="48" t="s">
        <v>159</v>
      </c>
      <c r="B129" s="142">
        <v>1</v>
      </c>
      <c r="C129" s="41" t="s">
        <v>90</v>
      </c>
      <c r="D129" s="172"/>
      <c r="E129" s="47">
        <f t="shared" si="2"/>
        <v>0</v>
      </c>
      <c r="F129" s="205"/>
      <c r="G129" s="206"/>
      <c r="H129" s="206"/>
      <c r="I129" s="207"/>
    </row>
    <row r="130" spans="1:9" ht="15.75" customHeight="1" thickBot="1" x14ac:dyDescent="0.4">
      <c r="A130" s="48"/>
      <c r="B130" s="41"/>
      <c r="C130" s="41"/>
      <c r="D130" s="164"/>
      <c r="E130" s="47"/>
      <c r="F130" s="208"/>
      <c r="G130" s="209"/>
      <c r="H130" s="209"/>
      <c r="I130" s="210"/>
    </row>
    <row r="131" spans="1:9" ht="23.25" customHeight="1" thickTop="1" thickBot="1" x14ac:dyDescent="0.4">
      <c r="A131" s="52" t="s">
        <v>160</v>
      </c>
      <c r="B131" s="53"/>
      <c r="C131" s="54"/>
      <c r="D131" s="55"/>
      <c r="E131" s="56">
        <f>SUM(E40:E129)</f>
        <v>0</v>
      </c>
      <c r="F131" s="199"/>
      <c r="G131" s="200"/>
      <c r="H131" s="200"/>
      <c r="I131" s="201"/>
    </row>
    <row r="132" spans="1:9" ht="23.25" customHeight="1" thickTop="1" thickBot="1" x14ac:dyDescent="0.4">
      <c r="A132" s="52" t="s">
        <v>161</v>
      </c>
      <c r="B132" s="53"/>
      <c r="C132" s="54"/>
      <c r="D132" s="55"/>
      <c r="E132" s="56">
        <f>SUM(E131)/B20</f>
        <v>0</v>
      </c>
      <c r="F132" s="199"/>
      <c r="G132" s="200"/>
      <c r="H132" s="200"/>
      <c r="I132" s="201"/>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199"/>
      <c r="G134" s="200"/>
      <c r="H134" s="200"/>
      <c r="I134" s="201"/>
    </row>
    <row r="135" spans="1:9" ht="23.25" customHeight="1" thickTop="1" x14ac:dyDescent="0.35">
      <c r="A135" s="61" t="s">
        <v>163</v>
      </c>
      <c r="B135" s="62"/>
      <c r="C135" s="63"/>
      <c r="D135" s="64"/>
      <c r="E135" s="174">
        <v>0</v>
      </c>
      <c r="F135" s="237"/>
      <c r="G135" s="238"/>
      <c r="H135" s="238"/>
      <c r="I135" s="239"/>
    </row>
    <row r="136" spans="1:9" ht="23.25" customHeight="1" thickBot="1" x14ac:dyDescent="0.4">
      <c r="A136" s="61" t="s">
        <v>164</v>
      </c>
      <c r="B136" s="66"/>
      <c r="C136" s="67"/>
      <c r="D136" s="68"/>
      <c r="E136" s="175">
        <v>0</v>
      </c>
      <c r="F136" s="248"/>
      <c r="G136" s="249"/>
      <c r="H136" s="249"/>
      <c r="I136" s="250"/>
    </row>
    <row r="137" spans="1:9" ht="23.25" customHeight="1" thickTop="1" thickBot="1" x14ac:dyDescent="0.4">
      <c r="A137" s="52" t="s">
        <v>165</v>
      </c>
      <c r="B137" s="53"/>
      <c r="C137" s="54"/>
      <c r="D137" s="55"/>
      <c r="E137" s="94">
        <f>SUM(E135:E136)</f>
        <v>0</v>
      </c>
      <c r="F137" s="199"/>
      <c r="G137" s="200"/>
      <c r="H137" s="200"/>
      <c r="I137" s="201"/>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02"/>
      <c r="B140" s="203"/>
      <c r="C140" s="203"/>
      <c r="D140" s="203"/>
      <c r="E140" s="203"/>
      <c r="F140" s="203"/>
      <c r="G140" s="203"/>
      <c r="H140" s="203"/>
      <c r="I140" s="20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240"/>
      <c r="B148" s="241"/>
      <c r="C148" s="241"/>
      <c r="D148" s="241"/>
      <c r="E148" s="241"/>
      <c r="F148" s="241"/>
      <c r="G148" s="241"/>
      <c r="H148" s="241"/>
      <c r="I148" s="242"/>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196"/>
      <c r="B180" s="196"/>
      <c r="C180" s="196"/>
      <c r="D180" s="196"/>
      <c r="E180" s="196"/>
      <c r="F180" s="196"/>
      <c r="G180" s="196"/>
      <c r="H180" s="196"/>
      <c r="I180" s="196"/>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197"/>
      <c r="B210" s="197"/>
      <c r="C210" s="197"/>
      <c r="D210" s="197"/>
      <c r="E210" s="197"/>
      <c r="F210" s="197"/>
      <c r="G210" s="197"/>
      <c r="H210" s="197"/>
      <c r="I210" s="198"/>
    </row>
    <row r="211" spans="1:9" ht="16" thickBot="1" x14ac:dyDescent="0.4">
      <c r="A211" s="192" t="s">
        <v>216</v>
      </c>
      <c r="B211" s="192"/>
      <c r="C211" s="192"/>
      <c r="D211" s="192"/>
      <c r="E211" s="188"/>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248</v>
      </c>
      <c r="B228" s="7"/>
      <c r="D228" s="247"/>
      <c r="E228" s="247"/>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191" t="s">
        <v>249</v>
      </c>
      <c r="C230" s="191"/>
      <c r="D230" s="191"/>
      <c r="E230" s="191"/>
      <c r="F230" s="191"/>
      <c r="G230" s="191"/>
      <c r="H230" s="191"/>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23" t="s">
        <v>43</v>
      </c>
      <c r="B249" s="191"/>
      <c r="C249" s="191"/>
      <c r="D249" s="191"/>
      <c r="E249" s="191"/>
      <c r="F249" s="191"/>
      <c r="G249" s="191"/>
      <c r="H249" s="191"/>
      <c r="I249" s="224"/>
    </row>
    <row r="250" spans="1:9" ht="18.75" customHeight="1" x14ac:dyDescent="0.35">
      <c r="A250" s="223" t="s">
        <v>44</v>
      </c>
      <c r="B250" s="191"/>
      <c r="C250" s="191"/>
      <c r="D250" s="191"/>
      <c r="E250" s="191"/>
      <c r="F250" s="191"/>
      <c r="G250" s="191"/>
      <c r="H250" s="191"/>
      <c r="I250" s="224"/>
    </row>
    <row r="251" spans="1:9" s="133" customFormat="1" ht="50.25" customHeight="1" x14ac:dyDescent="0.35">
      <c r="A251" s="225" t="s">
        <v>45</v>
      </c>
      <c r="B251" s="226"/>
      <c r="C251" s="226"/>
      <c r="D251" s="226"/>
      <c r="E251" s="226"/>
      <c r="F251" s="226"/>
      <c r="G251" s="226"/>
      <c r="H251" s="226"/>
      <c r="I251" s="227"/>
    </row>
    <row r="252" spans="1:9" ht="54" customHeight="1" x14ac:dyDescent="0.35">
      <c r="A252" s="246" t="s">
        <v>46</v>
      </c>
      <c r="B252" s="244"/>
      <c r="C252" s="244"/>
      <c r="D252" s="244"/>
      <c r="E252" s="244"/>
      <c r="F252" s="244"/>
      <c r="G252" s="244"/>
      <c r="H252" s="244"/>
      <c r="I252" s="245"/>
    </row>
    <row r="253" spans="1:9" ht="45" customHeight="1" x14ac:dyDescent="0.35">
      <c r="A253" s="225" t="s">
        <v>47</v>
      </c>
      <c r="B253" s="226"/>
      <c r="C253" s="226"/>
      <c r="D253" s="226"/>
      <c r="E253" s="226"/>
      <c r="F253" s="226"/>
      <c r="G253" s="226"/>
      <c r="H253" s="226"/>
      <c r="I253" s="227"/>
    </row>
    <row r="254" spans="1:9" ht="18.75" customHeight="1" x14ac:dyDescent="0.35">
      <c r="A254" s="246" t="s">
        <v>48</v>
      </c>
      <c r="B254" s="244"/>
      <c r="C254" s="244"/>
      <c r="D254" s="244"/>
      <c r="E254" s="244"/>
      <c r="F254" s="244"/>
      <c r="G254" s="244"/>
      <c r="H254" s="244"/>
      <c r="I254" s="245"/>
    </row>
    <row r="255" spans="1:9" ht="57.75" customHeight="1" x14ac:dyDescent="0.35">
      <c r="A255" s="243" t="s">
        <v>230</v>
      </c>
      <c r="B255" s="244"/>
      <c r="C255" s="244"/>
      <c r="D255" s="244"/>
      <c r="E255" s="244"/>
      <c r="F255" s="244"/>
      <c r="G255" s="244"/>
      <c r="H255" s="244"/>
      <c r="I255" s="245"/>
    </row>
    <row r="256" spans="1:9" ht="66.75" customHeight="1" x14ac:dyDescent="0.35">
      <c r="A256" s="220" t="s">
        <v>50</v>
      </c>
      <c r="B256" s="221"/>
      <c r="C256" s="221"/>
      <c r="D256" s="221"/>
      <c r="E256" s="221"/>
      <c r="F256" s="221"/>
      <c r="G256" s="221"/>
      <c r="H256" s="221"/>
      <c r="I256" s="222"/>
    </row>
    <row r="257" spans="1:9" ht="32.15" customHeight="1" x14ac:dyDescent="0.35">
      <c r="A257" s="220" t="s">
        <v>51</v>
      </c>
      <c r="B257" s="221"/>
      <c r="C257" s="221"/>
      <c r="D257" s="221"/>
      <c r="E257" s="221"/>
      <c r="F257" s="221"/>
      <c r="G257" s="221"/>
      <c r="H257" s="221"/>
      <c r="I257" s="222"/>
    </row>
    <row r="258" spans="1:9" ht="18.75" customHeight="1" x14ac:dyDescent="0.35">
      <c r="A258" s="220" t="s">
        <v>52</v>
      </c>
      <c r="B258" s="221"/>
      <c r="C258" s="221"/>
      <c r="D258" s="221"/>
      <c r="E258" s="221"/>
      <c r="F258" s="221"/>
      <c r="G258" s="221"/>
      <c r="H258" s="221"/>
      <c r="I258" s="222"/>
    </row>
    <row r="259" spans="1:9" ht="37.5" customHeight="1" x14ac:dyDescent="0.35">
      <c r="A259" s="217" t="s">
        <v>53</v>
      </c>
      <c r="B259" s="218"/>
      <c r="C259" s="218"/>
      <c r="D259" s="218"/>
      <c r="E259" s="218"/>
      <c r="F259" s="218"/>
      <c r="G259" s="218"/>
      <c r="H259" s="218"/>
      <c r="I259" s="219"/>
    </row>
    <row r="260" spans="1:9" ht="18.75" customHeight="1" x14ac:dyDescent="0.35">
      <c r="A260" s="220" t="s">
        <v>231</v>
      </c>
      <c r="B260" s="221"/>
      <c r="C260" s="221"/>
      <c r="D260" s="221"/>
      <c r="E260" s="221"/>
      <c r="F260" s="221"/>
      <c r="G260" s="221"/>
      <c r="H260" s="221"/>
      <c r="I260" s="222"/>
    </row>
    <row r="261" spans="1:9" ht="16" thickBot="1" x14ac:dyDescent="0.4">
      <c r="A261" s="228"/>
      <c r="B261" s="229"/>
      <c r="C261" s="229"/>
      <c r="D261" s="229"/>
      <c r="E261" s="229"/>
      <c r="F261" s="229"/>
      <c r="G261" s="229"/>
      <c r="H261" s="229"/>
      <c r="I261" s="230"/>
    </row>
    <row r="262" spans="1:9" ht="16.5" thickTop="1" thickBot="1" x14ac:dyDescent="0.4">
      <c r="A262" s="42" t="s">
        <v>54</v>
      </c>
      <c r="B262" s="43" t="s">
        <v>55</v>
      </c>
      <c r="C262" s="43" t="s">
        <v>56</v>
      </c>
      <c r="D262" s="121" t="s">
        <v>57</v>
      </c>
      <c r="E262" s="44" t="s">
        <v>58</v>
      </c>
      <c r="F262" s="231" t="s">
        <v>59</v>
      </c>
      <c r="G262" s="232"/>
      <c r="H262" s="232"/>
      <c r="I262" s="233"/>
    </row>
    <row r="263" spans="1:9" ht="16.5" thickTop="1" thickBot="1" x14ac:dyDescent="0.4">
      <c r="A263" s="45" t="s">
        <v>60</v>
      </c>
      <c r="B263" s="41"/>
      <c r="C263" s="41"/>
      <c r="D263" s="46"/>
      <c r="E263" s="47"/>
      <c r="F263" s="234"/>
      <c r="G263" s="235"/>
      <c r="H263" s="235"/>
      <c r="I263" s="236"/>
    </row>
    <row r="264" spans="1:9" ht="16" thickTop="1" x14ac:dyDescent="0.35">
      <c r="A264" s="48" t="s">
        <v>61</v>
      </c>
      <c r="B264" s="41">
        <v>52</v>
      </c>
      <c r="C264" s="41" t="s">
        <v>62</v>
      </c>
      <c r="D264" s="172"/>
      <c r="E264" s="47">
        <f>SUM(B264)*D264</f>
        <v>0</v>
      </c>
      <c r="F264" s="205"/>
      <c r="G264" s="206"/>
      <c r="H264" s="206"/>
      <c r="I264" s="207"/>
    </row>
    <row r="265" spans="1:9" x14ac:dyDescent="0.35">
      <c r="A265" s="48" t="s">
        <v>63</v>
      </c>
      <c r="B265" s="41">
        <v>52</v>
      </c>
      <c r="C265" s="41" t="s">
        <v>62</v>
      </c>
      <c r="D265" s="172"/>
      <c r="E265" s="47">
        <f t="shared" ref="E265:E272" si="8">SUM(B265)*D265</f>
        <v>0</v>
      </c>
      <c r="F265" s="205"/>
      <c r="G265" s="206"/>
      <c r="H265" s="206"/>
      <c r="I265" s="207"/>
    </row>
    <row r="266" spans="1:9" x14ac:dyDescent="0.35">
      <c r="A266" s="48" t="s">
        <v>64</v>
      </c>
      <c r="B266" s="41">
        <v>52</v>
      </c>
      <c r="C266" s="41" t="s">
        <v>62</v>
      </c>
      <c r="D266" s="172"/>
      <c r="E266" s="47">
        <f t="shared" si="8"/>
        <v>0</v>
      </c>
      <c r="F266" s="205"/>
      <c r="G266" s="206"/>
      <c r="H266" s="206"/>
      <c r="I266" s="207"/>
    </row>
    <row r="267" spans="1:9" x14ac:dyDescent="0.35">
      <c r="A267" s="48" t="s">
        <v>65</v>
      </c>
      <c r="B267" s="41">
        <v>52</v>
      </c>
      <c r="C267" s="41" t="s">
        <v>62</v>
      </c>
      <c r="D267" s="172"/>
      <c r="E267" s="47">
        <f t="shared" si="8"/>
        <v>0</v>
      </c>
      <c r="F267" s="205"/>
      <c r="G267" s="206"/>
      <c r="H267" s="206"/>
      <c r="I267" s="207"/>
    </row>
    <row r="268" spans="1:9" x14ac:dyDescent="0.35">
      <c r="A268" s="48" t="s">
        <v>66</v>
      </c>
      <c r="B268" s="41">
        <v>52</v>
      </c>
      <c r="C268" s="41" t="s">
        <v>62</v>
      </c>
      <c r="D268" s="172"/>
      <c r="E268" s="47">
        <f t="shared" si="8"/>
        <v>0</v>
      </c>
      <c r="F268" s="205"/>
      <c r="G268" s="206"/>
      <c r="H268" s="206"/>
      <c r="I268" s="207"/>
    </row>
    <row r="269" spans="1:9" x14ac:dyDescent="0.35">
      <c r="A269" s="48" t="s">
        <v>67</v>
      </c>
      <c r="B269" s="41">
        <v>52</v>
      </c>
      <c r="C269" s="41" t="s">
        <v>62</v>
      </c>
      <c r="D269" s="172"/>
      <c r="E269" s="47">
        <f t="shared" si="8"/>
        <v>0</v>
      </c>
      <c r="F269" s="205"/>
      <c r="G269" s="206"/>
      <c r="H269" s="206"/>
      <c r="I269" s="207"/>
    </row>
    <row r="270" spans="1:9" x14ac:dyDescent="0.35">
      <c r="A270" s="48" t="s">
        <v>232</v>
      </c>
      <c r="B270" s="41">
        <v>52</v>
      </c>
      <c r="C270" s="41" t="s">
        <v>62</v>
      </c>
      <c r="D270" s="172"/>
      <c r="E270" s="47">
        <f t="shared" si="8"/>
        <v>0</v>
      </c>
      <c r="F270" s="205"/>
      <c r="G270" s="206"/>
      <c r="H270" s="206"/>
      <c r="I270" s="207"/>
    </row>
    <row r="271" spans="1:9" x14ac:dyDescent="0.35">
      <c r="A271" s="48" t="s">
        <v>69</v>
      </c>
      <c r="B271" s="41">
        <v>52</v>
      </c>
      <c r="C271" s="41" t="s">
        <v>62</v>
      </c>
      <c r="D271" s="172"/>
      <c r="E271" s="47">
        <f t="shared" si="8"/>
        <v>0</v>
      </c>
      <c r="F271" s="205"/>
      <c r="G271" s="206"/>
      <c r="H271" s="206"/>
      <c r="I271" s="207"/>
    </row>
    <row r="272" spans="1:9" ht="16" thickBot="1" x14ac:dyDescent="0.4">
      <c r="A272" s="48" t="s">
        <v>70</v>
      </c>
      <c r="B272" s="41">
        <v>52</v>
      </c>
      <c r="C272" s="41" t="s">
        <v>62</v>
      </c>
      <c r="D272" s="172"/>
      <c r="E272" s="47">
        <f t="shared" si="8"/>
        <v>0</v>
      </c>
      <c r="F272" s="205"/>
      <c r="G272" s="206"/>
      <c r="H272" s="206"/>
      <c r="I272" s="207"/>
    </row>
    <row r="273" spans="1:9" ht="16.5" thickTop="1" thickBot="1" x14ac:dyDescent="0.4">
      <c r="A273" s="49" t="s">
        <v>71</v>
      </c>
      <c r="B273" s="41"/>
      <c r="C273" s="41"/>
      <c r="D273" s="164"/>
      <c r="E273" s="47"/>
      <c r="F273" s="208"/>
      <c r="G273" s="209"/>
      <c r="H273" s="209"/>
      <c r="I273" s="210"/>
    </row>
    <row r="274" spans="1:9" ht="16" thickTop="1" x14ac:dyDescent="0.35">
      <c r="A274" s="50" t="s">
        <v>72</v>
      </c>
      <c r="B274" s="41">
        <v>1</v>
      </c>
      <c r="C274" s="41" t="s">
        <v>73</v>
      </c>
      <c r="D274" s="172"/>
      <c r="E274" s="47">
        <f t="shared" ref="E274:E336" si="9">SUM(B274)*D274</f>
        <v>0</v>
      </c>
      <c r="F274" s="205"/>
      <c r="G274" s="206"/>
      <c r="H274" s="206"/>
      <c r="I274" s="207"/>
    </row>
    <row r="275" spans="1:9" x14ac:dyDescent="0.35">
      <c r="A275" s="48" t="s">
        <v>74</v>
      </c>
      <c r="B275" s="41">
        <v>52</v>
      </c>
      <c r="C275" s="41" t="s">
        <v>62</v>
      </c>
      <c r="D275" s="172"/>
      <c r="E275" s="47">
        <f t="shared" si="9"/>
        <v>0</v>
      </c>
      <c r="F275" s="205"/>
      <c r="G275" s="206"/>
      <c r="H275" s="206"/>
      <c r="I275" s="207"/>
    </row>
    <row r="276" spans="1:9" x14ac:dyDescent="0.35">
      <c r="A276" s="48" t="s">
        <v>75</v>
      </c>
      <c r="B276" s="41">
        <v>52</v>
      </c>
      <c r="C276" s="41" t="s">
        <v>62</v>
      </c>
      <c r="D276" s="172"/>
      <c r="E276" s="47">
        <f t="shared" si="9"/>
        <v>0</v>
      </c>
      <c r="F276" s="205"/>
      <c r="G276" s="206"/>
      <c r="H276" s="206"/>
      <c r="I276" s="207"/>
    </row>
    <row r="277" spans="1:9" x14ac:dyDescent="0.35">
      <c r="A277" s="48" t="s">
        <v>76</v>
      </c>
      <c r="B277" s="41">
        <v>52</v>
      </c>
      <c r="C277" s="41" t="s">
        <v>62</v>
      </c>
      <c r="D277" s="172"/>
      <c r="E277" s="47">
        <f t="shared" si="9"/>
        <v>0</v>
      </c>
      <c r="F277" s="205"/>
      <c r="G277" s="206"/>
      <c r="H277" s="206"/>
      <c r="I277" s="207"/>
    </row>
    <row r="278" spans="1:9" x14ac:dyDescent="0.35">
      <c r="A278" s="48" t="s">
        <v>77</v>
      </c>
      <c r="B278" s="41">
        <v>52</v>
      </c>
      <c r="C278" s="41" t="s">
        <v>62</v>
      </c>
      <c r="D278" s="172"/>
      <c r="E278" s="47">
        <f t="shared" si="9"/>
        <v>0</v>
      </c>
      <c r="F278" s="205"/>
      <c r="G278" s="206"/>
      <c r="H278" s="206"/>
      <c r="I278" s="207"/>
    </row>
    <row r="279" spans="1:9" x14ac:dyDescent="0.35">
      <c r="A279" s="48" t="s">
        <v>78</v>
      </c>
      <c r="B279" s="41">
        <v>52</v>
      </c>
      <c r="C279" s="41" t="s">
        <v>62</v>
      </c>
      <c r="D279" s="172"/>
      <c r="E279" s="47">
        <f t="shared" si="9"/>
        <v>0</v>
      </c>
      <c r="F279" s="205"/>
      <c r="G279" s="206"/>
      <c r="H279" s="206"/>
      <c r="I279" s="207"/>
    </row>
    <row r="280" spans="1:9" x14ac:dyDescent="0.35">
      <c r="A280" s="48" t="s">
        <v>79</v>
      </c>
      <c r="B280" s="41">
        <v>52</v>
      </c>
      <c r="C280" s="41" t="s">
        <v>62</v>
      </c>
      <c r="D280" s="172"/>
      <c r="E280" s="47">
        <f t="shared" si="9"/>
        <v>0</v>
      </c>
      <c r="F280" s="205"/>
      <c r="G280" s="206"/>
      <c r="H280" s="206"/>
      <c r="I280" s="207"/>
    </row>
    <row r="281" spans="1:9" x14ac:dyDescent="0.35">
      <c r="A281" s="48" t="s">
        <v>80</v>
      </c>
      <c r="B281" s="41">
        <v>52</v>
      </c>
      <c r="C281" s="41" t="s">
        <v>62</v>
      </c>
      <c r="D281" s="172"/>
      <c r="E281" s="47">
        <f t="shared" si="9"/>
        <v>0</v>
      </c>
      <c r="F281" s="205"/>
      <c r="G281" s="206"/>
      <c r="H281" s="206"/>
      <c r="I281" s="207"/>
    </row>
    <row r="282" spans="1:9" x14ac:dyDescent="0.35">
      <c r="A282" s="48" t="s">
        <v>81</v>
      </c>
      <c r="B282" s="41">
        <v>52</v>
      </c>
      <c r="C282" s="41" t="s">
        <v>62</v>
      </c>
      <c r="D282" s="172"/>
      <c r="E282" s="47">
        <f t="shared" si="9"/>
        <v>0</v>
      </c>
      <c r="F282" s="205"/>
      <c r="G282" s="206"/>
      <c r="H282" s="206"/>
      <c r="I282" s="207"/>
    </row>
    <row r="283" spans="1:9" ht="15.75" customHeight="1" x14ac:dyDescent="0.35">
      <c r="A283" s="50" t="s">
        <v>82</v>
      </c>
      <c r="B283" s="41">
        <v>52</v>
      </c>
      <c r="C283" s="41" t="s">
        <v>62</v>
      </c>
      <c r="D283" s="172"/>
      <c r="E283" s="47">
        <f t="shared" si="9"/>
        <v>0</v>
      </c>
      <c r="F283" s="205"/>
      <c r="G283" s="206"/>
      <c r="H283" s="206"/>
      <c r="I283" s="207"/>
    </row>
    <row r="284" spans="1:9" ht="15.75" customHeight="1" x14ac:dyDescent="0.35">
      <c r="A284" s="48" t="s">
        <v>83</v>
      </c>
      <c r="B284" s="41">
        <v>1</v>
      </c>
      <c r="C284" s="41" t="s">
        <v>73</v>
      </c>
      <c r="D284" s="172"/>
      <c r="E284" s="47">
        <f t="shared" si="9"/>
        <v>0</v>
      </c>
      <c r="F284" s="205"/>
      <c r="G284" s="206"/>
      <c r="H284" s="206"/>
      <c r="I284" s="207"/>
    </row>
    <row r="285" spans="1:9" ht="15.75" customHeight="1" x14ac:dyDescent="0.35">
      <c r="A285" s="48" t="s">
        <v>84</v>
      </c>
      <c r="B285" s="41">
        <v>1</v>
      </c>
      <c r="C285" s="41" t="s">
        <v>73</v>
      </c>
      <c r="D285" s="172"/>
      <c r="E285" s="47">
        <f t="shared" si="9"/>
        <v>0</v>
      </c>
      <c r="F285" s="205"/>
      <c r="G285" s="206"/>
      <c r="H285" s="206"/>
      <c r="I285" s="207"/>
    </row>
    <row r="286" spans="1:9" ht="15.75" customHeight="1" thickBot="1" x14ac:dyDescent="0.4">
      <c r="A286" s="143" t="s">
        <v>85</v>
      </c>
      <c r="B286" s="41">
        <v>1</v>
      </c>
      <c r="C286" s="41" t="s">
        <v>73</v>
      </c>
      <c r="D286" s="172"/>
      <c r="E286" s="47">
        <f t="shared" si="9"/>
        <v>0</v>
      </c>
      <c r="F286" s="205"/>
      <c r="G286" s="206"/>
      <c r="H286" s="206"/>
      <c r="I286" s="207"/>
    </row>
    <row r="287" spans="1:9" ht="16.5" customHeight="1" thickTop="1" thickBot="1" x14ac:dyDescent="0.4">
      <c r="A287" s="49" t="s">
        <v>86</v>
      </c>
      <c r="B287" s="41"/>
      <c r="C287" s="41"/>
      <c r="D287" s="164"/>
      <c r="E287" s="47"/>
      <c r="F287" s="208"/>
      <c r="G287" s="209"/>
      <c r="H287" s="209"/>
      <c r="I287" s="210"/>
    </row>
    <row r="288" spans="1:9" ht="15.75" customHeight="1" thickTop="1" thickBot="1" x14ac:dyDescent="0.4">
      <c r="A288" s="158" t="s">
        <v>87</v>
      </c>
      <c r="B288" s="41">
        <v>52</v>
      </c>
      <c r="C288" s="159" t="s">
        <v>62</v>
      </c>
      <c r="D288" s="173"/>
      <c r="E288" s="160">
        <f t="shared" si="9"/>
        <v>0</v>
      </c>
      <c r="F288" s="211"/>
      <c r="G288" s="212"/>
      <c r="H288" s="212"/>
      <c r="I288" s="213"/>
    </row>
    <row r="289" spans="1:9" ht="16.5" customHeight="1" thickBot="1" x14ac:dyDescent="0.4">
      <c r="A289" s="146" t="s">
        <v>88</v>
      </c>
      <c r="B289" s="147"/>
      <c r="C289" s="147"/>
      <c r="D289" s="165"/>
      <c r="E289" s="148"/>
      <c r="F289" s="214"/>
      <c r="G289" s="215"/>
      <c r="H289" s="215"/>
      <c r="I289" s="216"/>
    </row>
    <row r="290" spans="1:9" ht="15.75" customHeight="1" thickTop="1" x14ac:dyDescent="0.35">
      <c r="A290" s="48" t="s">
        <v>233</v>
      </c>
      <c r="B290" s="142">
        <v>1</v>
      </c>
      <c r="C290" s="142" t="s">
        <v>90</v>
      </c>
      <c r="D290" s="172"/>
      <c r="E290" s="47">
        <f t="shared" si="9"/>
        <v>0</v>
      </c>
      <c r="F290" s="205"/>
      <c r="G290" s="206"/>
      <c r="H290" s="206"/>
      <c r="I290" s="207"/>
    </row>
    <row r="291" spans="1:9" ht="15.75" customHeight="1" x14ac:dyDescent="0.35">
      <c r="A291" s="48" t="s">
        <v>234</v>
      </c>
      <c r="B291" s="142">
        <v>1</v>
      </c>
      <c r="C291" s="142" t="s">
        <v>90</v>
      </c>
      <c r="D291" s="172"/>
      <c r="E291" s="47">
        <f t="shared" si="9"/>
        <v>0</v>
      </c>
      <c r="F291" s="205"/>
      <c r="G291" s="206"/>
      <c r="H291" s="206"/>
      <c r="I291" s="207"/>
    </row>
    <row r="292" spans="1:9" ht="15.75" customHeight="1" x14ac:dyDescent="0.35">
      <c r="A292" s="48" t="s">
        <v>92</v>
      </c>
      <c r="B292" s="41">
        <v>1</v>
      </c>
      <c r="C292" s="142" t="s">
        <v>90</v>
      </c>
      <c r="D292" s="172"/>
      <c r="E292" s="47">
        <f t="shared" si="9"/>
        <v>0</v>
      </c>
      <c r="F292" s="205"/>
      <c r="G292" s="206"/>
      <c r="H292" s="206"/>
      <c r="I292" s="207"/>
    </row>
    <row r="293" spans="1:9" ht="15.75" customHeight="1" x14ac:dyDescent="0.35">
      <c r="A293" s="48" t="s">
        <v>93</v>
      </c>
      <c r="B293" s="41">
        <v>1</v>
      </c>
      <c r="C293" s="142" t="s">
        <v>90</v>
      </c>
      <c r="D293" s="172"/>
      <c r="E293" s="47">
        <f t="shared" si="9"/>
        <v>0</v>
      </c>
      <c r="F293" s="205"/>
      <c r="G293" s="206"/>
      <c r="H293" s="206"/>
      <c r="I293" s="207"/>
    </row>
    <row r="294" spans="1:9" ht="15.75" customHeight="1" thickBot="1" x14ac:dyDescent="0.4">
      <c r="A294" s="48" t="s">
        <v>94</v>
      </c>
      <c r="B294" s="142">
        <v>1</v>
      </c>
      <c r="C294" s="41" t="s">
        <v>90</v>
      </c>
      <c r="D294" s="172"/>
      <c r="E294" s="47">
        <f t="shared" si="9"/>
        <v>0</v>
      </c>
      <c r="F294" s="205"/>
      <c r="G294" s="206"/>
      <c r="H294" s="206"/>
      <c r="I294" s="207"/>
    </row>
    <row r="295" spans="1:9" ht="16.5" customHeight="1" thickTop="1" thickBot="1" x14ac:dyDescent="0.4">
      <c r="A295" s="49" t="s">
        <v>95</v>
      </c>
      <c r="B295" s="41"/>
      <c r="C295" s="41"/>
      <c r="D295" s="164"/>
      <c r="E295" s="47"/>
      <c r="F295" s="208"/>
      <c r="G295" s="209"/>
      <c r="H295" s="209"/>
      <c r="I295" s="210"/>
    </row>
    <row r="296" spans="1:9" ht="15.75" customHeight="1" thickTop="1" x14ac:dyDescent="0.35">
      <c r="A296" s="48" t="s">
        <v>96</v>
      </c>
      <c r="B296" s="41">
        <v>52</v>
      </c>
      <c r="C296" s="41" t="s">
        <v>62</v>
      </c>
      <c r="D296" s="172"/>
      <c r="E296" s="47">
        <f t="shared" si="9"/>
        <v>0</v>
      </c>
      <c r="F296" s="205"/>
      <c r="G296" s="206"/>
      <c r="H296" s="206"/>
      <c r="I296" s="207"/>
    </row>
    <row r="297" spans="1:9" ht="15.75" customHeight="1" x14ac:dyDescent="0.35">
      <c r="A297" s="48" t="s">
        <v>97</v>
      </c>
      <c r="B297" s="41">
        <v>52</v>
      </c>
      <c r="C297" s="41" t="s">
        <v>62</v>
      </c>
      <c r="D297" s="172"/>
      <c r="E297" s="47">
        <f t="shared" si="9"/>
        <v>0</v>
      </c>
      <c r="F297" s="205"/>
      <c r="G297" s="206"/>
      <c r="H297" s="206"/>
      <c r="I297" s="207"/>
    </row>
    <row r="298" spans="1:9" ht="15.75" customHeight="1" x14ac:dyDescent="0.35">
      <c r="A298" s="48" t="s">
        <v>98</v>
      </c>
      <c r="B298" s="41">
        <v>52</v>
      </c>
      <c r="C298" s="41" t="s">
        <v>62</v>
      </c>
      <c r="D298" s="172"/>
      <c r="E298" s="47">
        <f t="shared" si="9"/>
        <v>0</v>
      </c>
      <c r="F298" s="205"/>
      <c r="G298" s="206"/>
      <c r="H298" s="206"/>
      <c r="I298" s="207"/>
    </row>
    <row r="299" spans="1:9" ht="15.75" customHeight="1" thickBot="1" x14ac:dyDescent="0.4">
      <c r="A299" s="48" t="s">
        <v>99</v>
      </c>
      <c r="B299" s="41">
        <v>52</v>
      </c>
      <c r="C299" s="41" t="s">
        <v>62</v>
      </c>
      <c r="D299" s="172"/>
      <c r="E299" s="47">
        <f t="shared" si="9"/>
        <v>0</v>
      </c>
      <c r="F299" s="205"/>
      <c r="G299" s="206"/>
      <c r="H299" s="206"/>
      <c r="I299" s="207"/>
    </row>
    <row r="300" spans="1:9" ht="16.5" customHeight="1" thickTop="1" thickBot="1" x14ac:dyDescent="0.4">
      <c r="A300" s="49" t="s">
        <v>100</v>
      </c>
      <c r="B300" s="41"/>
      <c r="C300" s="41"/>
      <c r="D300" s="164"/>
      <c r="E300" s="47"/>
      <c r="F300" s="208"/>
      <c r="G300" s="209"/>
      <c r="H300" s="209"/>
      <c r="I300" s="210"/>
    </row>
    <row r="301" spans="1:9" ht="15.75" customHeight="1" thickTop="1" x14ac:dyDescent="0.35">
      <c r="A301" s="48" t="s">
        <v>101</v>
      </c>
      <c r="B301" s="41">
        <v>52</v>
      </c>
      <c r="C301" s="41" t="s">
        <v>62</v>
      </c>
      <c r="D301" s="172"/>
      <c r="E301" s="47">
        <f t="shared" si="9"/>
        <v>0</v>
      </c>
      <c r="F301" s="205"/>
      <c r="G301" s="206"/>
      <c r="H301" s="206"/>
      <c r="I301" s="207"/>
    </row>
    <row r="302" spans="1:9" ht="15.75" customHeight="1" x14ac:dyDescent="0.35">
      <c r="A302" s="48" t="s">
        <v>102</v>
      </c>
      <c r="B302" s="41">
        <v>1</v>
      </c>
      <c r="C302" s="41" t="s">
        <v>90</v>
      </c>
      <c r="D302" s="172"/>
      <c r="E302" s="47">
        <f t="shared" si="9"/>
        <v>0</v>
      </c>
      <c r="F302" s="205"/>
      <c r="G302" s="206"/>
      <c r="H302" s="206"/>
      <c r="I302" s="207"/>
    </row>
    <row r="303" spans="1:9" ht="15.75" customHeight="1" x14ac:dyDescent="0.35">
      <c r="A303" s="48" t="s">
        <v>103</v>
      </c>
      <c r="B303" s="41">
        <v>1</v>
      </c>
      <c r="C303" s="41" t="s">
        <v>90</v>
      </c>
      <c r="D303" s="172"/>
      <c r="E303" s="47">
        <f t="shared" si="9"/>
        <v>0</v>
      </c>
      <c r="F303" s="205"/>
      <c r="G303" s="206"/>
      <c r="H303" s="206"/>
      <c r="I303" s="207"/>
    </row>
    <row r="304" spans="1:9" ht="15.75" customHeight="1" x14ac:dyDescent="0.35">
      <c r="A304" s="48" t="s">
        <v>104</v>
      </c>
      <c r="B304" s="41">
        <v>1</v>
      </c>
      <c r="C304" s="41" t="s">
        <v>90</v>
      </c>
      <c r="D304" s="172"/>
      <c r="E304" s="47">
        <f t="shared" si="9"/>
        <v>0</v>
      </c>
      <c r="F304" s="205"/>
      <c r="G304" s="206"/>
      <c r="H304" s="206"/>
      <c r="I304" s="207"/>
    </row>
    <row r="305" spans="1:9" ht="15.75" customHeight="1" thickBot="1" x14ac:dyDescent="0.4">
      <c r="A305" s="48" t="s">
        <v>105</v>
      </c>
      <c r="B305" s="41">
        <v>52</v>
      </c>
      <c r="C305" s="41" t="s">
        <v>62</v>
      </c>
      <c r="D305" s="172"/>
      <c r="E305" s="47">
        <f t="shared" si="9"/>
        <v>0</v>
      </c>
      <c r="F305" s="205"/>
      <c r="G305" s="206"/>
      <c r="H305" s="206"/>
      <c r="I305" s="207"/>
    </row>
    <row r="306" spans="1:9" ht="16.5" customHeight="1" thickTop="1" thickBot="1" x14ac:dyDescent="0.4">
      <c r="A306" s="49" t="s">
        <v>106</v>
      </c>
      <c r="B306" s="41"/>
      <c r="C306" s="41"/>
      <c r="D306" s="164"/>
      <c r="E306" s="47"/>
      <c r="F306" s="208"/>
      <c r="G306" s="209"/>
      <c r="H306" s="209"/>
      <c r="I306" s="210"/>
    </row>
    <row r="307" spans="1:9" ht="15.75" customHeight="1" thickTop="1" thickBot="1" x14ac:dyDescent="0.4">
      <c r="A307" s="50" t="s">
        <v>107</v>
      </c>
      <c r="B307" s="41">
        <v>26</v>
      </c>
      <c r="C307" s="41" t="s">
        <v>62</v>
      </c>
      <c r="D307" s="172"/>
      <c r="E307" s="47">
        <f t="shared" si="9"/>
        <v>0</v>
      </c>
      <c r="F307" s="205"/>
      <c r="G307" s="206"/>
      <c r="H307" s="206"/>
      <c r="I307" s="207"/>
    </row>
    <row r="308" spans="1:9" ht="16.5" customHeight="1" thickTop="1" thickBot="1" x14ac:dyDescent="0.4">
      <c r="A308" s="49" t="s">
        <v>108</v>
      </c>
      <c r="B308" s="41"/>
      <c r="C308" s="41"/>
      <c r="D308" s="164"/>
      <c r="E308" s="47"/>
      <c r="F308" s="208"/>
      <c r="G308" s="209"/>
      <c r="H308" s="209"/>
      <c r="I308" s="210"/>
    </row>
    <row r="309" spans="1:9" ht="15.75" customHeight="1" thickTop="1" x14ac:dyDescent="0.35">
      <c r="A309" s="51" t="s">
        <v>109</v>
      </c>
      <c r="B309" s="41">
        <v>26</v>
      </c>
      <c r="C309" s="41" t="s">
        <v>62</v>
      </c>
      <c r="D309" s="172"/>
      <c r="E309" s="47">
        <f t="shared" si="9"/>
        <v>0</v>
      </c>
      <c r="F309" s="205"/>
      <c r="G309" s="206"/>
      <c r="H309" s="206"/>
      <c r="I309" s="207"/>
    </row>
    <row r="310" spans="1:9" ht="15.75" customHeight="1" x14ac:dyDescent="0.35">
      <c r="A310" s="51" t="s">
        <v>110</v>
      </c>
      <c r="B310" s="41">
        <v>26</v>
      </c>
      <c r="C310" s="41" t="s">
        <v>62</v>
      </c>
      <c r="D310" s="172"/>
      <c r="E310" s="47">
        <f t="shared" si="9"/>
        <v>0</v>
      </c>
      <c r="F310" s="205"/>
      <c r="G310" s="206"/>
      <c r="H310" s="206"/>
      <c r="I310" s="207"/>
    </row>
    <row r="311" spans="1:9" ht="15.75" customHeight="1" x14ac:dyDescent="0.35">
      <c r="A311" s="51" t="s">
        <v>111</v>
      </c>
      <c r="B311" s="41">
        <v>26</v>
      </c>
      <c r="C311" s="41" t="s">
        <v>62</v>
      </c>
      <c r="D311" s="172"/>
      <c r="E311" s="47">
        <f t="shared" si="9"/>
        <v>0</v>
      </c>
      <c r="F311" s="205"/>
      <c r="G311" s="206"/>
      <c r="H311" s="206"/>
      <c r="I311" s="207"/>
    </row>
    <row r="312" spans="1:9" ht="15.75" customHeight="1" x14ac:dyDescent="0.35">
      <c r="A312" s="51" t="s">
        <v>112</v>
      </c>
      <c r="B312" s="41">
        <v>26</v>
      </c>
      <c r="C312" s="41" t="s">
        <v>62</v>
      </c>
      <c r="D312" s="172"/>
      <c r="E312" s="47">
        <f t="shared" si="9"/>
        <v>0</v>
      </c>
      <c r="F312" s="205"/>
      <c r="G312" s="206"/>
      <c r="H312" s="206"/>
      <c r="I312" s="207"/>
    </row>
    <row r="313" spans="1:9" ht="15.75" customHeight="1" thickBot="1" x14ac:dyDescent="0.4">
      <c r="A313" s="50" t="s">
        <v>113</v>
      </c>
      <c r="B313" s="41">
        <v>26</v>
      </c>
      <c r="C313" s="41" t="s">
        <v>62</v>
      </c>
      <c r="D313" s="172"/>
      <c r="E313" s="47">
        <f t="shared" si="9"/>
        <v>0</v>
      </c>
      <c r="F313" s="205"/>
      <c r="G313" s="206"/>
      <c r="H313" s="206"/>
      <c r="I313" s="207"/>
    </row>
    <row r="314" spans="1:9" ht="16.5" customHeight="1" thickTop="1" thickBot="1" x14ac:dyDescent="0.4">
      <c r="A314" s="49" t="s">
        <v>114</v>
      </c>
      <c r="B314" s="41"/>
      <c r="C314" s="41"/>
      <c r="D314" s="164"/>
      <c r="E314" s="47"/>
      <c r="F314" s="208"/>
      <c r="G314" s="209"/>
      <c r="H314" s="209"/>
      <c r="I314" s="210"/>
    </row>
    <row r="315" spans="1:9" ht="15.75" customHeight="1" thickTop="1" x14ac:dyDescent="0.35">
      <c r="A315" s="50" t="s">
        <v>115</v>
      </c>
      <c r="B315" s="41">
        <v>1</v>
      </c>
      <c r="C315" s="41" t="s">
        <v>90</v>
      </c>
      <c r="D315" s="172"/>
      <c r="E315" s="47">
        <f t="shared" si="9"/>
        <v>0</v>
      </c>
      <c r="F315" s="205"/>
      <c r="G315" s="206"/>
      <c r="H315" s="206"/>
      <c r="I315" s="207"/>
    </row>
    <row r="316" spans="1:9" ht="15.75" customHeight="1" x14ac:dyDescent="0.35">
      <c r="A316" s="50" t="s">
        <v>116</v>
      </c>
      <c r="B316" s="41">
        <v>1</v>
      </c>
      <c r="C316" s="41" t="s">
        <v>90</v>
      </c>
      <c r="D316" s="172"/>
      <c r="E316" s="47">
        <f t="shared" si="9"/>
        <v>0</v>
      </c>
      <c r="F316" s="205"/>
      <c r="G316" s="206"/>
      <c r="H316" s="206"/>
      <c r="I316" s="207"/>
    </row>
    <row r="317" spans="1:9" ht="15.75" customHeight="1" thickBot="1" x14ac:dyDescent="0.4">
      <c r="A317" s="50" t="s">
        <v>117</v>
      </c>
      <c r="B317" s="41">
        <v>1</v>
      </c>
      <c r="C317" s="41" t="s">
        <v>90</v>
      </c>
      <c r="D317" s="172"/>
      <c r="E317" s="47">
        <f t="shared" si="9"/>
        <v>0</v>
      </c>
      <c r="F317" s="205"/>
      <c r="G317" s="206"/>
      <c r="H317" s="206"/>
      <c r="I317" s="207"/>
    </row>
    <row r="318" spans="1:9" ht="16.5" customHeight="1" thickTop="1" thickBot="1" x14ac:dyDescent="0.4">
      <c r="A318" s="49" t="s">
        <v>118</v>
      </c>
      <c r="B318" s="41"/>
      <c r="C318" s="41"/>
      <c r="D318" s="164"/>
      <c r="E318" s="47"/>
      <c r="F318" s="208"/>
      <c r="G318" s="209"/>
      <c r="H318" s="209"/>
      <c r="I318" s="210"/>
    </row>
    <row r="319" spans="1:9" ht="15.75" customHeight="1" thickTop="1" x14ac:dyDescent="0.35">
      <c r="A319" s="50" t="s">
        <v>119</v>
      </c>
      <c r="B319" s="41">
        <v>1</v>
      </c>
      <c r="C319" s="41" t="s">
        <v>90</v>
      </c>
      <c r="D319" s="172"/>
      <c r="E319" s="47">
        <f t="shared" si="9"/>
        <v>0</v>
      </c>
      <c r="F319" s="205"/>
      <c r="G319" s="206"/>
      <c r="H319" s="206"/>
      <c r="I319" s="207"/>
    </row>
    <row r="320" spans="1:9" ht="15.75" customHeight="1" x14ac:dyDescent="0.35">
      <c r="A320" s="51" t="s">
        <v>120</v>
      </c>
      <c r="B320" s="41">
        <v>1</v>
      </c>
      <c r="C320" s="41" t="s">
        <v>90</v>
      </c>
      <c r="D320" s="172"/>
      <c r="E320" s="47">
        <f t="shared" si="9"/>
        <v>0</v>
      </c>
      <c r="F320" s="205"/>
      <c r="G320" s="206"/>
      <c r="H320" s="206"/>
      <c r="I320" s="207"/>
    </row>
    <row r="321" spans="1:9" ht="15.75" customHeight="1" thickBot="1" x14ac:dyDescent="0.4">
      <c r="A321" s="50" t="s">
        <v>121</v>
      </c>
      <c r="B321" s="41">
        <v>1</v>
      </c>
      <c r="C321" s="41" t="s">
        <v>90</v>
      </c>
      <c r="D321" s="172"/>
      <c r="E321" s="47">
        <f t="shared" si="9"/>
        <v>0</v>
      </c>
      <c r="F321" s="205"/>
      <c r="G321" s="206"/>
      <c r="H321" s="206"/>
      <c r="I321" s="207"/>
    </row>
    <row r="322" spans="1:9" ht="16.5" customHeight="1" thickTop="1" thickBot="1" x14ac:dyDescent="0.4">
      <c r="A322" s="49" t="s">
        <v>122</v>
      </c>
      <c r="B322" s="41"/>
      <c r="C322" s="41"/>
      <c r="D322" s="164"/>
      <c r="E322" s="47"/>
      <c r="F322" s="208"/>
      <c r="G322" s="209"/>
      <c r="H322" s="209"/>
      <c r="I322" s="210"/>
    </row>
    <row r="323" spans="1:9" ht="15.75" customHeight="1" thickTop="1" x14ac:dyDescent="0.35">
      <c r="A323" s="50" t="s">
        <v>123</v>
      </c>
      <c r="B323" s="41">
        <v>1</v>
      </c>
      <c r="C323" s="41" t="s">
        <v>90</v>
      </c>
      <c r="D323" s="172"/>
      <c r="E323" s="47">
        <f t="shared" si="9"/>
        <v>0</v>
      </c>
      <c r="F323" s="205"/>
      <c r="G323" s="206"/>
      <c r="H323" s="206"/>
      <c r="I323" s="207"/>
    </row>
    <row r="324" spans="1:9" ht="15.75" customHeight="1" x14ac:dyDescent="0.35">
      <c r="A324" s="50" t="s">
        <v>124</v>
      </c>
      <c r="B324" s="41">
        <v>1</v>
      </c>
      <c r="C324" s="41" t="s">
        <v>90</v>
      </c>
      <c r="D324" s="172"/>
      <c r="E324" s="47">
        <f t="shared" si="9"/>
        <v>0</v>
      </c>
      <c r="F324" s="205"/>
      <c r="G324" s="206"/>
      <c r="H324" s="206"/>
      <c r="I324" s="207"/>
    </row>
    <row r="325" spans="1:9" ht="15.75" customHeight="1" x14ac:dyDescent="0.35">
      <c r="A325" s="50" t="s">
        <v>125</v>
      </c>
      <c r="B325" s="41">
        <v>1</v>
      </c>
      <c r="C325" s="41" t="s">
        <v>90</v>
      </c>
      <c r="D325" s="172"/>
      <c r="E325" s="47">
        <f t="shared" si="9"/>
        <v>0</v>
      </c>
      <c r="F325" s="205"/>
      <c r="G325" s="206"/>
      <c r="H325" s="206"/>
      <c r="I325" s="207"/>
    </row>
    <row r="326" spans="1:9" ht="15.75" customHeight="1" x14ac:dyDescent="0.35">
      <c r="A326" s="50" t="s">
        <v>126</v>
      </c>
      <c r="B326" s="41">
        <v>1</v>
      </c>
      <c r="C326" s="41" t="s">
        <v>90</v>
      </c>
      <c r="D326" s="172"/>
      <c r="E326" s="47">
        <f t="shared" si="9"/>
        <v>0</v>
      </c>
      <c r="F326" s="205"/>
      <c r="G326" s="206"/>
      <c r="H326" s="206"/>
      <c r="I326" s="207"/>
    </row>
    <row r="327" spans="1:9" ht="15.75" customHeight="1" x14ac:dyDescent="0.35">
      <c r="A327" s="50" t="s">
        <v>127</v>
      </c>
      <c r="B327" s="41">
        <v>1</v>
      </c>
      <c r="C327" s="41" t="s">
        <v>90</v>
      </c>
      <c r="D327" s="172"/>
      <c r="E327" s="47">
        <f t="shared" si="9"/>
        <v>0</v>
      </c>
      <c r="F327" s="205"/>
      <c r="G327" s="206"/>
      <c r="H327" s="206"/>
      <c r="I327" s="207"/>
    </row>
    <row r="328" spans="1:9" ht="15.75" customHeight="1" x14ac:dyDescent="0.35">
      <c r="A328" s="50" t="s">
        <v>128</v>
      </c>
      <c r="B328" s="41">
        <v>1</v>
      </c>
      <c r="C328" s="41" t="s">
        <v>90</v>
      </c>
      <c r="D328" s="172"/>
      <c r="E328" s="47">
        <f t="shared" si="9"/>
        <v>0</v>
      </c>
      <c r="F328" s="205"/>
      <c r="G328" s="206"/>
      <c r="H328" s="206"/>
      <c r="I328" s="207"/>
    </row>
    <row r="329" spans="1:9" ht="15.75" customHeight="1" x14ac:dyDescent="0.35">
      <c r="A329" s="50" t="s">
        <v>129</v>
      </c>
      <c r="B329" s="41">
        <v>1</v>
      </c>
      <c r="C329" s="41" t="s">
        <v>90</v>
      </c>
      <c r="D329" s="172"/>
      <c r="E329" s="47">
        <f t="shared" si="9"/>
        <v>0</v>
      </c>
      <c r="F329" s="205"/>
      <c r="G329" s="206"/>
      <c r="H329" s="206"/>
      <c r="I329" s="207"/>
    </row>
    <row r="330" spans="1:9" ht="15.75" customHeight="1" x14ac:dyDescent="0.35">
      <c r="A330" s="50" t="s">
        <v>130</v>
      </c>
      <c r="B330" s="41">
        <v>15</v>
      </c>
      <c r="C330" s="41" t="s">
        <v>131</v>
      </c>
      <c r="D330" s="172"/>
      <c r="E330" s="47">
        <f t="shared" si="9"/>
        <v>0</v>
      </c>
      <c r="F330" s="205" t="s">
        <v>132</v>
      </c>
      <c r="G330" s="206"/>
      <c r="H330" s="206"/>
      <c r="I330" s="207"/>
    </row>
    <row r="331" spans="1:9" ht="15.75" customHeight="1" x14ac:dyDescent="0.35">
      <c r="A331" s="50" t="s">
        <v>133</v>
      </c>
      <c r="B331" s="41">
        <v>1</v>
      </c>
      <c r="C331" s="41" t="s">
        <v>90</v>
      </c>
      <c r="D331" s="172"/>
      <c r="E331" s="47">
        <f t="shared" si="9"/>
        <v>0</v>
      </c>
      <c r="F331" s="205" t="s">
        <v>134</v>
      </c>
      <c r="G331" s="206"/>
      <c r="H331" s="206"/>
      <c r="I331" s="207"/>
    </row>
    <row r="332" spans="1:9" ht="15.75" customHeight="1" thickBot="1" x14ac:dyDescent="0.4">
      <c r="A332" s="50" t="s">
        <v>135</v>
      </c>
      <c r="B332" s="41">
        <v>1</v>
      </c>
      <c r="C332" s="41" t="s">
        <v>90</v>
      </c>
      <c r="D332" s="172"/>
      <c r="E332" s="47">
        <f t="shared" si="9"/>
        <v>0</v>
      </c>
      <c r="F332" s="205" t="s">
        <v>136</v>
      </c>
      <c r="G332" s="206"/>
      <c r="H332" s="206"/>
      <c r="I332" s="207"/>
    </row>
    <row r="333" spans="1:9" ht="16.5" customHeight="1" thickTop="1" thickBot="1" x14ac:dyDescent="0.4">
      <c r="A333" s="49" t="s">
        <v>137</v>
      </c>
      <c r="B333" s="41"/>
      <c r="C333" s="41"/>
      <c r="D333" s="164"/>
      <c r="E333" s="47"/>
      <c r="F333" s="208"/>
      <c r="G333" s="209"/>
      <c r="H333" s="209"/>
      <c r="I333" s="210"/>
    </row>
    <row r="334" spans="1:9" ht="15.75" customHeight="1" thickTop="1" x14ac:dyDescent="0.35">
      <c r="A334" s="50" t="s">
        <v>138</v>
      </c>
      <c r="B334" s="41">
        <v>1</v>
      </c>
      <c r="C334" s="41" t="s">
        <v>90</v>
      </c>
      <c r="D334" s="172"/>
      <c r="E334" s="47">
        <f t="shared" si="9"/>
        <v>0</v>
      </c>
      <c r="F334" s="205"/>
      <c r="G334" s="206"/>
      <c r="H334" s="206"/>
      <c r="I334" s="207"/>
    </row>
    <row r="335" spans="1:9" ht="15.75" customHeight="1" x14ac:dyDescent="0.35">
      <c r="A335" s="50" t="s">
        <v>139</v>
      </c>
      <c r="B335" s="41">
        <v>1</v>
      </c>
      <c r="C335" s="41" t="s">
        <v>90</v>
      </c>
      <c r="D335" s="172"/>
      <c r="E335" s="47">
        <f t="shared" si="9"/>
        <v>0</v>
      </c>
      <c r="F335" s="205"/>
      <c r="G335" s="206"/>
      <c r="H335" s="206"/>
      <c r="I335" s="207"/>
    </row>
    <row r="336" spans="1:9" ht="15.75" customHeight="1" x14ac:dyDescent="0.35">
      <c r="A336" s="48" t="s">
        <v>140</v>
      </c>
      <c r="B336" s="41">
        <v>1</v>
      </c>
      <c r="C336" s="41" t="s">
        <v>73</v>
      </c>
      <c r="D336" s="172"/>
      <c r="E336" s="47">
        <f t="shared" si="9"/>
        <v>0</v>
      </c>
      <c r="F336" s="205"/>
      <c r="G336" s="206"/>
      <c r="H336" s="206"/>
      <c r="I336" s="207"/>
    </row>
    <row r="337" spans="1:9" ht="15.75" customHeight="1" x14ac:dyDescent="0.35">
      <c r="A337" s="50" t="s">
        <v>141</v>
      </c>
      <c r="B337" s="41">
        <v>1</v>
      </c>
      <c r="C337" s="41" t="s">
        <v>90</v>
      </c>
      <c r="D337" s="172"/>
      <c r="E337" s="47">
        <f t="shared" ref="E337:E353" si="10">SUM(B337)*D337</f>
        <v>0</v>
      </c>
      <c r="F337" s="205"/>
      <c r="G337" s="206"/>
      <c r="H337" s="206"/>
      <c r="I337" s="207"/>
    </row>
    <row r="338" spans="1:9" ht="15.75" customHeight="1" thickBot="1" x14ac:dyDescent="0.4">
      <c r="A338" s="50" t="s">
        <v>142</v>
      </c>
      <c r="B338" s="41">
        <v>1</v>
      </c>
      <c r="C338" s="41" t="s">
        <v>90</v>
      </c>
      <c r="D338" s="172"/>
      <c r="E338" s="47">
        <f t="shared" si="10"/>
        <v>0</v>
      </c>
      <c r="F338" s="205"/>
      <c r="G338" s="206"/>
      <c r="H338" s="206"/>
      <c r="I338" s="207"/>
    </row>
    <row r="339" spans="1:9" ht="16.5" customHeight="1" thickTop="1" thickBot="1" x14ac:dyDescent="0.4">
      <c r="A339" s="49" t="s">
        <v>143</v>
      </c>
      <c r="B339" s="41"/>
      <c r="C339" s="41"/>
      <c r="D339" s="164"/>
      <c r="E339" s="47"/>
      <c r="F339" s="208"/>
      <c r="G339" s="209"/>
      <c r="H339" s="209"/>
      <c r="I339" s="210"/>
    </row>
    <row r="340" spans="1:9" ht="15.75" customHeight="1" thickTop="1" x14ac:dyDescent="0.35">
      <c r="A340" s="50" t="s">
        <v>235</v>
      </c>
      <c r="B340" s="41">
        <v>1</v>
      </c>
      <c r="C340" s="41" t="s">
        <v>90</v>
      </c>
      <c r="D340" s="172"/>
      <c r="E340" s="47">
        <f t="shared" si="10"/>
        <v>0</v>
      </c>
      <c r="F340" s="205"/>
      <c r="G340" s="206"/>
      <c r="H340" s="206"/>
      <c r="I340" s="207"/>
    </row>
    <row r="341" spans="1:9" ht="15.75" customHeight="1" x14ac:dyDescent="0.35">
      <c r="A341" s="50" t="s">
        <v>145</v>
      </c>
      <c r="B341" s="41">
        <v>1</v>
      </c>
      <c r="C341" s="41" t="s">
        <v>90</v>
      </c>
      <c r="D341" s="172"/>
      <c r="E341" s="47">
        <f t="shared" si="10"/>
        <v>0</v>
      </c>
      <c r="F341" s="205"/>
      <c r="G341" s="206"/>
      <c r="H341" s="206"/>
      <c r="I341" s="207"/>
    </row>
    <row r="342" spans="1:9" ht="15.75" customHeight="1" x14ac:dyDescent="0.35">
      <c r="A342" s="50" t="s">
        <v>146</v>
      </c>
      <c r="B342" s="41">
        <v>1</v>
      </c>
      <c r="C342" s="41" t="s">
        <v>90</v>
      </c>
      <c r="D342" s="172"/>
      <c r="E342" s="47">
        <f t="shared" si="10"/>
        <v>0</v>
      </c>
      <c r="F342" s="205"/>
      <c r="G342" s="206"/>
      <c r="H342" s="206"/>
      <c r="I342" s="207"/>
    </row>
    <row r="343" spans="1:9" ht="15.75" customHeight="1" x14ac:dyDescent="0.35">
      <c r="A343" s="50" t="s">
        <v>147</v>
      </c>
      <c r="B343" s="41">
        <v>8</v>
      </c>
      <c r="C343" s="41" t="s">
        <v>131</v>
      </c>
      <c r="D343" s="172"/>
      <c r="E343" s="47">
        <f t="shared" si="10"/>
        <v>0</v>
      </c>
      <c r="F343" s="205"/>
      <c r="G343" s="206"/>
      <c r="H343" s="206"/>
      <c r="I343" s="207"/>
    </row>
    <row r="344" spans="1:9" ht="15.75" customHeight="1" x14ac:dyDescent="0.35">
      <c r="A344" s="50" t="s">
        <v>148</v>
      </c>
      <c r="B344" s="41">
        <v>1</v>
      </c>
      <c r="C344" s="41" t="s">
        <v>90</v>
      </c>
      <c r="D344" s="172"/>
      <c r="E344" s="47">
        <f t="shared" si="10"/>
        <v>0</v>
      </c>
      <c r="F344" s="205"/>
      <c r="G344" s="206"/>
      <c r="H344" s="206"/>
      <c r="I344" s="207"/>
    </row>
    <row r="345" spans="1:9" ht="15.75" customHeight="1" thickBot="1" x14ac:dyDescent="0.4">
      <c r="A345" s="50" t="s">
        <v>149</v>
      </c>
      <c r="B345" s="41">
        <v>27</v>
      </c>
      <c r="C345" s="41" t="s">
        <v>131</v>
      </c>
      <c r="D345" s="172"/>
      <c r="E345" s="47">
        <f t="shared" si="10"/>
        <v>0</v>
      </c>
      <c r="F345" s="205"/>
      <c r="G345" s="206"/>
      <c r="H345" s="206"/>
      <c r="I345" s="207"/>
    </row>
    <row r="346" spans="1:9" ht="16.5" customHeight="1" thickTop="1" thickBot="1" x14ac:dyDescent="0.4">
      <c r="A346" s="49" t="s">
        <v>150</v>
      </c>
      <c r="B346" s="41"/>
      <c r="C346" s="41"/>
      <c r="D346" s="164"/>
      <c r="E346" s="47"/>
      <c r="F346" s="208"/>
      <c r="G346" s="209"/>
      <c r="H346" s="209"/>
      <c r="I346" s="210"/>
    </row>
    <row r="347" spans="1:9" ht="15.75" customHeight="1" thickTop="1" x14ac:dyDescent="0.35">
      <c r="A347" s="48" t="s">
        <v>236</v>
      </c>
      <c r="B347" s="41">
        <v>1</v>
      </c>
      <c r="C347" s="41" t="s">
        <v>73</v>
      </c>
      <c r="D347" s="172"/>
      <c r="E347" s="47">
        <f t="shared" si="10"/>
        <v>0</v>
      </c>
      <c r="F347" s="205"/>
      <c r="G347" s="206"/>
      <c r="H347" s="206"/>
      <c r="I347" s="207"/>
    </row>
    <row r="348" spans="1:9" ht="15.75" customHeight="1" x14ac:dyDescent="0.35">
      <c r="A348" s="48" t="s">
        <v>152</v>
      </c>
      <c r="B348" s="41">
        <v>1</v>
      </c>
      <c r="C348" s="41" t="s">
        <v>73</v>
      </c>
      <c r="D348" s="172"/>
      <c r="E348" s="47">
        <f t="shared" si="10"/>
        <v>0</v>
      </c>
      <c r="F348" s="205"/>
      <c r="G348" s="206"/>
      <c r="H348" s="206"/>
      <c r="I348" s="207"/>
    </row>
    <row r="349" spans="1:9" ht="15.75" customHeight="1" thickBot="1" x14ac:dyDescent="0.4">
      <c r="A349" s="48" t="s">
        <v>153</v>
      </c>
      <c r="B349" s="41"/>
      <c r="C349" s="41"/>
      <c r="D349" s="164"/>
      <c r="E349" s="144" t="s">
        <v>154</v>
      </c>
      <c r="F349" s="208" t="s">
        <v>155</v>
      </c>
      <c r="G349" s="209"/>
      <c r="H349" s="209"/>
      <c r="I349" s="210"/>
    </row>
    <row r="350" spans="1:9" ht="16.5" customHeight="1" thickTop="1" thickBot="1" x14ac:dyDescent="0.4">
      <c r="A350" s="49" t="s">
        <v>156</v>
      </c>
      <c r="B350" s="41"/>
      <c r="C350" s="41"/>
      <c r="D350" s="164"/>
      <c r="E350" s="47"/>
      <c r="F350" s="208"/>
      <c r="G350" s="209"/>
      <c r="H350" s="209"/>
      <c r="I350" s="210"/>
    </row>
    <row r="351" spans="1:9" ht="15.75" customHeight="1" thickTop="1" x14ac:dyDescent="0.35">
      <c r="A351" s="48" t="s">
        <v>237</v>
      </c>
      <c r="B351" s="41">
        <v>27</v>
      </c>
      <c r="C351" s="41" t="s">
        <v>131</v>
      </c>
      <c r="D351" s="172"/>
      <c r="E351" s="47">
        <f t="shared" si="10"/>
        <v>0</v>
      </c>
      <c r="F351" s="205"/>
      <c r="G351" s="206"/>
      <c r="H351" s="206"/>
      <c r="I351" s="207"/>
    </row>
    <row r="352" spans="1:9" ht="15.75" customHeight="1" x14ac:dyDescent="0.35">
      <c r="A352" s="48" t="s">
        <v>158</v>
      </c>
      <c r="B352" s="41">
        <v>1</v>
      </c>
      <c r="C352" s="41" t="s">
        <v>90</v>
      </c>
      <c r="D352" s="172"/>
      <c r="E352" s="47">
        <f t="shared" si="10"/>
        <v>0</v>
      </c>
      <c r="F352" s="205"/>
      <c r="G352" s="206"/>
      <c r="H352" s="206"/>
      <c r="I352" s="207"/>
    </row>
    <row r="353" spans="1:9" ht="15.75" customHeight="1" x14ac:dyDescent="0.35">
      <c r="A353" s="48" t="s">
        <v>159</v>
      </c>
      <c r="B353" s="41">
        <v>1</v>
      </c>
      <c r="C353" s="41" t="s">
        <v>90</v>
      </c>
      <c r="D353" s="172"/>
      <c r="E353" s="47">
        <f t="shared" si="10"/>
        <v>0</v>
      </c>
      <c r="F353" s="205"/>
      <c r="G353" s="206"/>
      <c r="H353" s="206"/>
      <c r="I353" s="207"/>
    </row>
    <row r="354" spans="1:9" ht="15.75" customHeight="1" thickBot="1" x14ac:dyDescent="0.4">
      <c r="A354" s="48"/>
      <c r="B354" s="41"/>
      <c r="C354" s="41"/>
      <c r="D354" s="46"/>
      <c r="E354" s="47"/>
      <c r="F354" s="208"/>
      <c r="G354" s="209"/>
      <c r="H354" s="209"/>
      <c r="I354" s="210"/>
    </row>
    <row r="355" spans="1:9" ht="16.5" customHeight="1" thickTop="1" thickBot="1" x14ac:dyDescent="0.4">
      <c r="A355" s="52" t="s">
        <v>160</v>
      </c>
      <c r="B355" s="53"/>
      <c r="C355" s="54"/>
      <c r="D355" s="55"/>
      <c r="E355" s="56">
        <f>SUM(E264:E353)</f>
        <v>0</v>
      </c>
      <c r="F355" s="199"/>
      <c r="G355" s="200"/>
      <c r="H355" s="200"/>
      <c r="I355" s="201"/>
    </row>
    <row r="356" spans="1:9" ht="16.5" customHeight="1" thickTop="1" thickBot="1" x14ac:dyDescent="0.4">
      <c r="A356" s="52" t="s">
        <v>161</v>
      </c>
      <c r="B356" s="53"/>
      <c r="C356" s="54"/>
      <c r="D356" s="55"/>
      <c r="E356" s="56">
        <f>SUM(E355)/B243</f>
        <v>0</v>
      </c>
      <c r="F356" s="199"/>
      <c r="G356" s="200"/>
      <c r="H356" s="200"/>
      <c r="I356" s="201"/>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199"/>
      <c r="G358" s="200"/>
      <c r="H358" s="200"/>
      <c r="I358" s="201"/>
    </row>
    <row r="359" spans="1:9" ht="15.75" customHeight="1" thickTop="1" x14ac:dyDescent="0.35">
      <c r="A359" s="61" t="s">
        <v>163</v>
      </c>
      <c r="B359" s="62"/>
      <c r="C359" s="63"/>
      <c r="D359" s="64"/>
      <c r="E359" s="174">
        <v>0</v>
      </c>
      <c r="F359" s="237"/>
      <c r="G359" s="238"/>
      <c r="H359" s="238"/>
      <c r="I359" s="239"/>
    </row>
    <row r="360" spans="1:9" ht="15.75" customHeight="1" thickBot="1" x14ac:dyDescent="0.4">
      <c r="A360" s="61" t="s">
        <v>164</v>
      </c>
      <c r="B360" s="66"/>
      <c r="C360" s="67"/>
      <c r="D360" s="68"/>
      <c r="E360" s="175">
        <v>0</v>
      </c>
      <c r="F360" s="248"/>
      <c r="G360" s="249"/>
      <c r="H360" s="249"/>
      <c r="I360" s="250"/>
    </row>
    <row r="361" spans="1:9" ht="16.5" customHeight="1" thickTop="1" thickBot="1" x14ac:dyDescent="0.4">
      <c r="A361" s="52" t="s">
        <v>165</v>
      </c>
      <c r="B361" s="53"/>
      <c r="C361" s="54"/>
      <c r="D361" s="55"/>
      <c r="E361" s="94">
        <f>SUM(E359:E360)</f>
        <v>0</v>
      </c>
      <c r="F361" s="199"/>
      <c r="G361" s="200"/>
      <c r="H361" s="200"/>
      <c r="I361" s="201"/>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02"/>
      <c r="B364" s="203"/>
      <c r="C364" s="203"/>
      <c r="D364" s="203"/>
      <c r="E364" s="203"/>
      <c r="F364" s="203"/>
      <c r="G364" s="203"/>
      <c r="H364" s="203"/>
      <c r="I364" s="20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240"/>
      <c r="B372" s="241"/>
      <c r="C372" s="241"/>
      <c r="D372" s="241"/>
      <c r="E372" s="241"/>
      <c r="F372" s="241"/>
      <c r="G372" s="241"/>
      <c r="H372" s="241"/>
      <c r="I372" s="242"/>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196"/>
      <c r="B404" s="196"/>
      <c r="C404" s="196"/>
      <c r="D404" s="196"/>
      <c r="E404" s="196"/>
      <c r="F404" s="196"/>
      <c r="G404" s="196"/>
      <c r="H404" s="196"/>
      <c r="I404" s="196"/>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197"/>
      <c r="B434" s="197"/>
      <c r="C434" s="197"/>
      <c r="D434" s="197"/>
      <c r="E434" s="197"/>
      <c r="F434" s="197"/>
      <c r="G434" s="197"/>
      <c r="H434" s="197"/>
      <c r="I434" s="198"/>
    </row>
    <row r="435" spans="1:9" ht="16" thickBot="1" x14ac:dyDescent="0.4">
      <c r="A435" s="192" t="s">
        <v>216</v>
      </c>
      <c r="B435" s="192"/>
      <c r="C435" s="192"/>
      <c r="D435" s="192"/>
      <c r="E435" s="188"/>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238</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239</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193" t="s">
        <v>240</v>
      </c>
      <c r="B447" s="194"/>
      <c r="C447" s="194"/>
      <c r="D447" s="194"/>
      <c r="E447" s="194"/>
      <c r="F447" s="195"/>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188" t="s">
        <v>239</v>
      </c>
      <c r="B449" s="189"/>
      <c r="C449" s="189"/>
      <c r="D449" s="189"/>
      <c r="E449" s="189"/>
      <c r="F449" s="190"/>
      <c r="G449" s="157">
        <f>SUM(G445)</f>
        <v>229175</v>
      </c>
    </row>
    <row r="450" spans="1:7" ht="31" customHeight="1" thickBot="1" x14ac:dyDescent="0.4">
      <c r="A450" s="188" t="s">
        <v>241</v>
      </c>
      <c r="B450" s="189"/>
      <c r="C450" s="189"/>
      <c r="D450" s="189"/>
      <c r="E450" s="189"/>
      <c r="F450" s="190"/>
      <c r="G450" s="157">
        <f>SUM(G448:G449)</f>
        <v>458350</v>
      </c>
    </row>
  </sheetData>
  <sheetProtection sheet="1" objects="1" scenarios="1"/>
  <mergeCells count="242">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 ref="F349:I349"/>
    <mergeCell ref="F350:I350"/>
    <mergeCell ref="F351:I351"/>
    <mergeCell ref="F352:I352"/>
    <mergeCell ref="F353:I353"/>
    <mergeCell ref="F354:I354"/>
    <mergeCell ref="F343:I343"/>
    <mergeCell ref="F344:I344"/>
    <mergeCell ref="F345:I345"/>
    <mergeCell ref="F346:I346"/>
    <mergeCell ref="F347:I347"/>
    <mergeCell ref="F348:I348"/>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01:I301"/>
    <mergeCell ref="F302:I302"/>
    <mergeCell ref="F303:I303"/>
    <mergeCell ref="F304:I304"/>
    <mergeCell ref="F305:I305"/>
    <mergeCell ref="F306:I306"/>
    <mergeCell ref="F295:I295"/>
    <mergeCell ref="F296:I296"/>
    <mergeCell ref="F297:I297"/>
    <mergeCell ref="F298:I298"/>
    <mergeCell ref="F299:I299"/>
    <mergeCell ref="F300:I300"/>
    <mergeCell ref="F289:I289"/>
    <mergeCell ref="F290:I290"/>
    <mergeCell ref="F291:I291"/>
    <mergeCell ref="F292:I292"/>
    <mergeCell ref="F293:I293"/>
    <mergeCell ref="F294:I294"/>
    <mergeCell ref="F283:I283"/>
    <mergeCell ref="F284:I284"/>
    <mergeCell ref="F285:I285"/>
    <mergeCell ref="F286:I286"/>
    <mergeCell ref="F287:I287"/>
    <mergeCell ref="F288:I288"/>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65:I265"/>
    <mergeCell ref="F266:I266"/>
    <mergeCell ref="F267:I267"/>
    <mergeCell ref="F268:I268"/>
    <mergeCell ref="F269:I269"/>
    <mergeCell ref="F270:I270"/>
    <mergeCell ref="A259:I259"/>
    <mergeCell ref="A260:I260"/>
    <mergeCell ref="A261:I261"/>
    <mergeCell ref="F262:I262"/>
    <mergeCell ref="F263:I263"/>
    <mergeCell ref="F264:I264"/>
    <mergeCell ref="A253:I253"/>
    <mergeCell ref="A254:I254"/>
    <mergeCell ref="A255:I255"/>
    <mergeCell ref="A256:I256"/>
    <mergeCell ref="A257:I257"/>
    <mergeCell ref="A258:I258"/>
    <mergeCell ref="D228:E228"/>
    <mergeCell ref="B230:H230"/>
    <mergeCell ref="A249:I249"/>
    <mergeCell ref="A250:I250"/>
    <mergeCell ref="A251:I251"/>
    <mergeCell ref="A252:I252"/>
    <mergeCell ref="A140:I140"/>
    <mergeCell ref="A148:I148"/>
    <mergeCell ref="A180:I180"/>
    <mergeCell ref="A210:I210"/>
    <mergeCell ref="A211:E211"/>
    <mergeCell ref="B227:H227"/>
    <mergeCell ref="F131:I131"/>
    <mergeCell ref="F132:I132"/>
    <mergeCell ref="F134:I134"/>
    <mergeCell ref="F135:I135"/>
    <mergeCell ref="F136:I136"/>
    <mergeCell ref="F137:I137"/>
    <mergeCell ref="F125:I125"/>
    <mergeCell ref="F126:I126"/>
    <mergeCell ref="F127:I127"/>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5:I65"/>
    <mergeCell ref="F66:I66"/>
    <mergeCell ref="F67:I67"/>
    <mergeCell ref="F68:I68"/>
    <mergeCell ref="F69:I69"/>
    <mergeCell ref="F70:I70"/>
    <mergeCell ref="F59:I59"/>
    <mergeCell ref="F60:I60"/>
    <mergeCell ref="F61:I61"/>
    <mergeCell ref="F62:I62"/>
    <mergeCell ref="F63:I63"/>
    <mergeCell ref="F64:I64"/>
    <mergeCell ref="F53:I53"/>
    <mergeCell ref="F54:I54"/>
    <mergeCell ref="F55:I55"/>
    <mergeCell ref="F56:I56"/>
    <mergeCell ref="F57:I57"/>
    <mergeCell ref="F58:I58"/>
    <mergeCell ref="F47:I47"/>
    <mergeCell ref="F48:I48"/>
    <mergeCell ref="F49:I49"/>
    <mergeCell ref="F50:I50"/>
    <mergeCell ref="F51:I51"/>
    <mergeCell ref="F52:I52"/>
    <mergeCell ref="F41:I41"/>
    <mergeCell ref="F42:I42"/>
    <mergeCell ref="F43:I43"/>
    <mergeCell ref="F44:I44"/>
    <mergeCell ref="F45:I45"/>
    <mergeCell ref="F46:I46"/>
    <mergeCell ref="A35:I35"/>
    <mergeCell ref="A36:I36"/>
    <mergeCell ref="A37:I37"/>
    <mergeCell ref="F38:I38"/>
    <mergeCell ref="F39:I39"/>
    <mergeCell ref="F40:I40"/>
    <mergeCell ref="A29:I29"/>
    <mergeCell ref="A30:I30"/>
    <mergeCell ref="A31:I31"/>
    <mergeCell ref="A32:I32"/>
    <mergeCell ref="A33:I33"/>
    <mergeCell ref="A34:I34"/>
    <mergeCell ref="B4:H4"/>
    <mergeCell ref="D5:E5"/>
    <mergeCell ref="B7:H7"/>
    <mergeCell ref="A26:I26"/>
    <mergeCell ref="A27:I27"/>
    <mergeCell ref="A28:I28"/>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zoomScale="98" zoomScaleNormal="100" zoomScaleSheetLayoutView="98" workbookViewId="0">
      <selection activeCell="F138" sqref="F138:I138"/>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tr">
        <f>'Summary Sheet '!B4</f>
        <v>LOVELL PRICING SUBMISSION  15.12.23</v>
      </c>
      <c r="C4" s="186"/>
      <c r="D4" s="186"/>
      <c r="E4" s="186"/>
      <c r="F4" s="186"/>
      <c r="G4" s="186"/>
      <c r="H4" s="186"/>
      <c r="I4" s="4"/>
    </row>
    <row r="5" spans="1:9" ht="30.75" customHeight="1" x14ac:dyDescent="0.35">
      <c r="A5" s="29" t="s">
        <v>250</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251</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253</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f>'High val Lot 2'!D41</f>
        <v>0</v>
      </c>
      <c r="E41" s="47">
        <f>SUM(B41)*D41</f>
        <v>0</v>
      </c>
      <c r="F41" s="205"/>
      <c r="G41" s="206"/>
      <c r="H41" s="206"/>
      <c r="I41" s="207"/>
    </row>
    <row r="42" spans="1:9" ht="15.75" customHeight="1" x14ac:dyDescent="0.35">
      <c r="A42" s="48" t="s">
        <v>63</v>
      </c>
      <c r="B42" s="41">
        <v>104</v>
      </c>
      <c r="C42" s="41" t="s">
        <v>62</v>
      </c>
      <c r="D42" s="172">
        <v>486.12</v>
      </c>
      <c r="E42" s="47">
        <f t="shared" ref="E42:E105" si="0">SUM(B42)*D42</f>
        <v>50556.480000000003</v>
      </c>
      <c r="F42" s="205"/>
      <c r="G42" s="206"/>
      <c r="H42" s="206"/>
      <c r="I42" s="207"/>
    </row>
    <row r="43" spans="1:9" ht="15.75" customHeight="1" x14ac:dyDescent="0.35">
      <c r="A43" s="48" t="s">
        <v>64</v>
      </c>
      <c r="B43" s="41">
        <v>104</v>
      </c>
      <c r="C43" s="41" t="s">
        <v>62</v>
      </c>
      <c r="D43" s="172">
        <v>0</v>
      </c>
      <c r="E43" s="47">
        <f t="shared" si="0"/>
        <v>0</v>
      </c>
      <c r="F43" s="205"/>
      <c r="G43" s="206"/>
      <c r="H43" s="206"/>
      <c r="I43" s="207"/>
    </row>
    <row r="44" spans="1:9" ht="15.75" customHeight="1" x14ac:dyDescent="0.35">
      <c r="A44" s="48" t="s">
        <v>65</v>
      </c>
      <c r="B44" s="41">
        <v>104</v>
      </c>
      <c r="C44" s="41" t="s">
        <v>62</v>
      </c>
      <c r="D44" s="172">
        <v>1568.43</v>
      </c>
      <c r="E44" s="47">
        <f t="shared" si="0"/>
        <v>163116.72</v>
      </c>
      <c r="F44" s="205"/>
      <c r="G44" s="206"/>
      <c r="H44" s="206"/>
      <c r="I44" s="207"/>
    </row>
    <row r="45" spans="1:9" ht="15.75" customHeight="1" x14ac:dyDescent="0.35">
      <c r="A45" s="48" t="s">
        <v>66</v>
      </c>
      <c r="B45" s="41">
        <v>104</v>
      </c>
      <c r="C45" s="41" t="s">
        <v>62</v>
      </c>
      <c r="D45" s="172">
        <v>1314.73</v>
      </c>
      <c r="E45" s="47">
        <f t="shared" si="0"/>
        <v>136731.92000000001</v>
      </c>
      <c r="F45" s="205"/>
      <c r="G45" s="206"/>
      <c r="H45" s="206"/>
      <c r="I45" s="207"/>
    </row>
    <row r="46" spans="1:9" ht="15.75" customHeight="1" x14ac:dyDescent="0.35">
      <c r="A46" s="48" t="s">
        <v>67</v>
      </c>
      <c r="B46" s="41">
        <v>104</v>
      </c>
      <c r="C46" s="41" t="s">
        <v>62</v>
      </c>
      <c r="D46" s="172">
        <v>860</v>
      </c>
      <c r="E46" s="47">
        <f t="shared" si="0"/>
        <v>89440</v>
      </c>
      <c r="F46" s="205"/>
      <c r="G46" s="206"/>
      <c r="H46" s="206"/>
      <c r="I46" s="207"/>
    </row>
    <row r="47" spans="1:9" ht="15.75" customHeight="1" x14ac:dyDescent="0.35">
      <c r="A47" s="48" t="s">
        <v>68</v>
      </c>
      <c r="B47" s="41">
        <v>104</v>
      </c>
      <c r="C47" s="41" t="s">
        <v>62</v>
      </c>
      <c r="D47" s="172">
        <v>1237.06</v>
      </c>
      <c r="E47" s="47">
        <f t="shared" si="0"/>
        <v>128654.23999999999</v>
      </c>
      <c r="F47" s="205"/>
      <c r="G47" s="206"/>
      <c r="H47" s="206"/>
      <c r="I47" s="207"/>
    </row>
    <row r="48" spans="1:9" ht="15.75" customHeight="1" x14ac:dyDescent="0.35">
      <c r="A48" s="48" t="s">
        <v>69</v>
      </c>
      <c r="B48" s="41">
        <v>104</v>
      </c>
      <c r="C48" s="41" t="s">
        <v>62</v>
      </c>
      <c r="D48" s="172">
        <v>0</v>
      </c>
      <c r="E48" s="47">
        <f t="shared" si="0"/>
        <v>0</v>
      </c>
      <c r="F48" s="205"/>
      <c r="G48" s="206"/>
      <c r="H48" s="206"/>
      <c r="I48" s="207"/>
    </row>
    <row r="49" spans="1:9" ht="15.75" customHeight="1" thickBot="1" x14ac:dyDescent="0.4">
      <c r="A49" s="48" t="s">
        <v>70</v>
      </c>
      <c r="B49" s="41">
        <v>104</v>
      </c>
      <c r="C49" s="41" t="s">
        <v>62</v>
      </c>
      <c r="D49" s="172">
        <v>0</v>
      </c>
      <c r="E49" s="47">
        <f t="shared" si="0"/>
        <v>0</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2272.86</v>
      </c>
      <c r="E51" s="47">
        <f t="shared" si="0"/>
        <v>2272.86</v>
      </c>
      <c r="F51" s="205"/>
      <c r="G51" s="206"/>
      <c r="H51" s="206"/>
      <c r="I51" s="207"/>
    </row>
    <row r="52" spans="1:9" ht="15.75" customHeight="1" x14ac:dyDescent="0.35">
      <c r="A52" s="48" t="s">
        <v>74</v>
      </c>
      <c r="B52" s="41">
        <v>104</v>
      </c>
      <c r="C52" s="41" t="s">
        <v>62</v>
      </c>
      <c r="D52" s="172">
        <v>65.52</v>
      </c>
      <c r="E52" s="47">
        <f t="shared" si="0"/>
        <v>6814.08</v>
      </c>
      <c r="F52" s="205"/>
      <c r="G52" s="206"/>
      <c r="H52" s="206"/>
      <c r="I52" s="207"/>
    </row>
    <row r="53" spans="1:9" ht="15.75" customHeight="1" x14ac:dyDescent="0.35">
      <c r="A53" s="48" t="s">
        <v>75</v>
      </c>
      <c r="B53" s="41">
        <v>104</v>
      </c>
      <c r="C53" s="41" t="s">
        <v>62</v>
      </c>
      <c r="D53" s="172">
        <v>65.52</v>
      </c>
      <c r="E53" s="47">
        <f t="shared" si="0"/>
        <v>6814.08</v>
      </c>
      <c r="F53" s="205"/>
      <c r="G53" s="206"/>
      <c r="H53" s="206"/>
      <c r="I53" s="207"/>
    </row>
    <row r="54" spans="1:9" ht="15.75" customHeight="1" x14ac:dyDescent="0.35">
      <c r="A54" s="48" t="s">
        <v>76</v>
      </c>
      <c r="B54" s="41">
        <v>104</v>
      </c>
      <c r="C54" s="41" t="s">
        <v>62</v>
      </c>
      <c r="D54" s="172">
        <v>63.48</v>
      </c>
      <c r="E54" s="47">
        <f t="shared" si="0"/>
        <v>6601.92</v>
      </c>
      <c r="F54" s="205"/>
      <c r="G54" s="206"/>
      <c r="H54" s="206"/>
      <c r="I54" s="207"/>
    </row>
    <row r="55" spans="1:9" ht="15.75" customHeight="1" x14ac:dyDescent="0.35">
      <c r="A55" s="48" t="s">
        <v>77</v>
      </c>
      <c r="B55" s="41">
        <v>104</v>
      </c>
      <c r="C55" s="41" t="s">
        <v>62</v>
      </c>
      <c r="D55" s="172">
        <v>69.61</v>
      </c>
      <c r="E55" s="47">
        <f t="shared" si="0"/>
        <v>7239.44</v>
      </c>
      <c r="F55" s="205"/>
      <c r="G55" s="206"/>
      <c r="H55" s="206"/>
      <c r="I55" s="207"/>
    </row>
    <row r="56" spans="1:9" ht="15.75" customHeight="1" x14ac:dyDescent="0.35">
      <c r="A56" s="48" t="s">
        <v>78</v>
      </c>
      <c r="B56" s="41">
        <v>104</v>
      </c>
      <c r="C56" s="41" t="s">
        <v>62</v>
      </c>
      <c r="D56" s="172">
        <v>71.67</v>
      </c>
      <c r="E56" s="47">
        <f t="shared" si="0"/>
        <v>7453.68</v>
      </c>
      <c r="F56" s="205"/>
      <c r="G56" s="206"/>
      <c r="H56" s="206"/>
      <c r="I56" s="207"/>
    </row>
    <row r="57" spans="1:9" ht="15.75" customHeight="1" x14ac:dyDescent="0.35">
      <c r="A57" s="48" t="s">
        <v>79</v>
      </c>
      <c r="B57" s="41">
        <v>104</v>
      </c>
      <c r="C57" s="41" t="s">
        <v>62</v>
      </c>
      <c r="D57" s="172">
        <v>22.52</v>
      </c>
      <c r="E57" s="47">
        <f t="shared" si="0"/>
        <v>2342.08</v>
      </c>
      <c r="F57" s="205"/>
      <c r="G57" s="206"/>
      <c r="H57" s="206"/>
      <c r="I57" s="207"/>
    </row>
    <row r="58" spans="1:9" ht="15.75" customHeight="1" x14ac:dyDescent="0.35">
      <c r="A58" s="48" t="s">
        <v>80</v>
      </c>
      <c r="B58" s="41">
        <v>104</v>
      </c>
      <c r="C58" s="41" t="s">
        <v>62</v>
      </c>
      <c r="D58" s="172">
        <v>46.17</v>
      </c>
      <c r="E58" s="47">
        <f t="shared" si="0"/>
        <v>4801.68</v>
      </c>
      <c r="F58" s="205"/>
      <c r="G58" s="206"/>
      <c r="H58" s="206"/>
      <c r="I58" s="207"/>
    </row>
    <row r="59" spans="1:9" ht="15.75" customHeight="1" x14ac:dyDescent="0.35">
      <c r="A59" s="48" t="s">
        <v>81</v>
      </c>
      <c r="B59" s="41">
        <v>104</v>
      </c>
      <c r="C59" s="41" t="s">
        <v>62</v>
      </c>
      <c r="D59" s="172">
        <v>66.55</v>
      </c>
      <c r="E59" s="47">
        <f t="shared" si="0"/>
        <v>6921.2</v>
      </c>
      <c r="F59" s="205"/>
      <c r="G59" s="206"/>
      <c r="H59" s="206"/>
      <c r="I59" s="207"/>
    </row>
    <row r="60" spans="1:9" ht="15.75" customHeight="1" x14ac:dyDescent="0.35">
      <c r="A60" s="50" t="s">
        <v>82</v>
      </c>
      <c r="B60" s="41">
        <v>104</v>
      </c>
      <c r="C60" s="41" t="s">
        <v>62</v>
      </c>
      <c r="D60" s="172">
        <v>25.6</v>
      </c>
      <c r="E60" s="47">
        <f t="shared" si="0"/>
        <v>2662.4</v>
      </c>
      <c r="F60" s="205"/>
      <c r="G60" s="206"/>
      <c r="H60" s="206"/>
      <c r="I60" s="207"/>
    </row>
    <row r="61" spans="1:9" ht="15.75" customHeight="1" x14ac:dyDescent="0.35">
      <c r="A61" s="48" t="s">
        <v>83</v>
      </c>
      <c r="B61" s="142">
        <v>1</v>
      </c>
      <c r="C61" s="41" t="s">
        <v>73</v>
      </c>
      <c r="D61" s="172">
        <v>8190.48</v>
      </c>
      <c r="E61" s="47">
        <f t="shared" si="0"/>
        <v>8190.48</v>
      </c>
      <c r="F61" s="205"/>
      <c r="G61" s="206"/>
      <c r="H61" s="206"/>
      <c r="I61" s="207"/>
    </row>
    <row r="62" spans="1:9" ht="15.75" customHeight="1" x14ac:dyDescent="0.35">
      <c r="A62" s="48" t="s">
        <v>84</v>
      </c>
      <c r="B62" s="142">
        <v>1</v>
      </c>
      <c r="C62" s="41" t="s">
        <v>73</v>
      </c>
      <c r="D62" s="172">
        <v>6142.88</v>
      </c>
      <c r="E62" s="47">
        <f t="shared" si="0"/>
        <v>6142.88</v>
      </c>
      <c r="F62" s="205"/>
      <c r="G62" s="206"/>
      <c r="H62" s="206"/>
      <c r="I62" s="207"/>
    </row>
    <row r="63" spans="1:9" ht="15.75" customHeight="1" thickBot="1" x14ac:dyDescent="0.4">
      <c r="A63" s="143" t="s">
        <v>85</v>
      </c>
      <c r="B63" s="142">
        <v>1</v>
      </c>
      <c r="C63" s="41" t="s">
        <v>73</v>
      </c>
      <c r="D63" s="172">
        <v>4607.0200000000004</v>
      </c>
      <c r="E63" s="47">
        <f t="shared" si="0"/>
        <v>4607.0200000000004</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3">
        <v>179.17</v>
      </c>
      <c r="E65" s="160">
        <f t="shared" si="0"/>
        <v>18633.68</v>
      </c>
      <c r="F65" s="211"/>
      <c r="G65" s="212"/>
      <c r="H65" s="212"/>
      <c r="I65" s="213"/>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v>6769.43</v>
      </c>
      <c r="E67" s="47">
        <f t="shared" si="0"/>
        <v>6769.43</v>
      </c>
      <c r="F67" s="205"/>
      <c r="G67" s="206"/>
      <c r="H67" s="206"/>
      <c r="I67" s="207"/>
    </row>
    <row r="68" spans="1:9" ht="15.75" customHeight="1" x14ac:dyDescent="0.35">
      <c r="A68" s="48" t="s">
        <v>91</v>
      </c>
      <c r="B68" s="142">
        <v>1</v>
      </c>
      <c r="C68" s="142" t="s">
        <v>90</v>
      </c>
      <c r="D68" s="172">
        <v>1838.1</v>
      </c>
      <c r="E68" s="47">
        <f t="shared" si="0"/>
        <v>1838.1</v>
      </c>
      <c r="F68" s="205"/>
      <c r="G68" s="206"/>
      <c r="H68" s="206"/>
      <c r="I68" s="207"/>
    </row>
    <row r="69" spans="1:9" ht="15.75" customHeight="1" x14ac:dyDescent="0.35">
      <c r="A69" s="48" t="s">
        <v>92</v>
      </c>
      <c r="B69" s="41">
        <v>1</v>
      </c>
      <c r="C69" s="142" t="s">
        <v>90</v>
      </c>
      <c r="D69" s="172">
        <v>5375</v>
      </c>
      <c r="E69" s="47">
        <f t="shared" si="0"/>
        <v>5375</v>
      </c>
      <c r="F69" s="205"/>
      <c r="G69" s="206"/>
      <c r="H69" s="206"/>
      <c r="I69" s="207"/>
    </row>
    <row r="70" spans="1:9" ht="15.75" customHeight="1" x14ac:dyDescent="0.35">
      <c r="A70" s="48" t="s">
        <v>93</v>
      </c>
      <c r="B70" s="41">
        <v>1</v>
      </c>
      <c r="C70" s="142" t="s">
        <v>90</v>
      </c>
      <c r="D70" s="172">
        <v>24587.82</v>
      </c>
      <c r="E70" s="47">
        <f t="shared" si="0"/>
        <v>24587.82</v>
      </c>
      <c r="F70" s="205"/>
      <c r="G70" s="206"/>
      <c r="H70" s="206"/>
      <c r="I70" s="207"/>
    </row>
    <row r="71" spans="1:9" ht="15.75" customHeight="1" thickBot="1" x14ac:dyDescent="0.4">
      <c r="A71" s="48" t="s">
        <v>94</v>
      </c>
      <c r="B71" s="142">
        <v>1</v>
      </c>
      <c r="C71" s="41" t="s">
        <v>90</v>
      </c>
      <c r="D71" s="172">
        <v>3000</v>
      </c>
      <c r="E71" s="47">
        <f t="shared" si="0"/>
        <v>3000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61.43</v>
      </c>
      <c r="E73" s="47">
        <f t="shared" si="0"/>
        <v>6388.72</v>
      </c>
      <c r="F73" s="205"/>
      <c r="G73" s="206"/>
      <c r="H73" s="206"/>
      <c r="I73" s="207"/>
    </row>
    <row r="74" spans="1:9" ht="15.75" customHeight="1" x14ac:dyDescent="0.35">
      <c r="A74" s="48" t="s">
        <v>97</v>
      </c>
      <c r="B74" s="41">
        <v>104</v>
      </c>
      <c r="C74" s="41" t="s">
        <v>62</v>
      </c>
      <c r="D74" s="172">
        <v>0</v>
      </c>
      <c r="E74" s="47">
        <f t="shared" si="0"/>
        <v>0</v>
      </c>
      <c r="F74" s="205"/>
      <c r="G74" s="206"/>
      <c r="H74" s="206"/>
      <c r="I74" s="207"/>
    </row>
    <row r="75" spans="1:9" ht="15.75" customHeight="1" x14ac:dyDescent="0.35">
      <c r="A75" s="48" t="s">
        <v>98</v>
      </c>
      <c r="B75" s="41">
        <v>104</v>
      </c>
      <c r="C75" s="41" t="s">
        <v>62</v>
      </c>
      <c r="D75" s="172">
        <v>691.07</v>
      </c>
      <c r="E75" s="47">
        <f t="shared" si="0"/>
        <v>71871.28</v>
      </c>
      <c r="F75" s="205"/>
      <c r="G75" s="206"/>
      <c r="H75" s="206"/>
      <c r="I75" s="207"/>
    </row>
    <row r="76" spans="1:9" ht="15.75" customHeight="1" thickBot="1" x14ac:dyDescent="0.4">
      <c r="A76" s="48" t="s">
        <v>99</v>
      </c>
      <c r="B76" s="41">
        <v>104</v>
      </c>
      <c r="C76" s="41" t="s">
        <v>62</v>
      </c>
      <c r="D76" s="172">
        <v>15.37</v>
      </c>
      <c r="E76" s="47">
        <f t="shared" si="0"/>
        <v>1598.48</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1791.67</v>
      </c>
      <c r="E78" s="47">
        <f t="shared" si="0"/>
        <v>186333.68</v>
      </c>
      <c r="F78" s="205"/>
      <c r="G78" s="206"/>
      <c r="H78" s="206"/>
      <c r="I78" s="207"/>
    </row>
    <row r="79" spans="1:9" ht="15.75" customHeight="1" x14ac:dyDescent="0.35">
      <c r="A79" s="48" t="s">
        <v>102</v>
      </c>
      <c r="B79" s="142">
        <v>1</v>
      </c>
      <c r="C79" s="41" t="s">
        <v>90</v>
      </c>
      <c r="D79" s="172">
        <v>460.71</v>
      </c>
      <c r="E79" s="47">
        <f t="shared" si="0"/>
        <v>460.71</v>
      </c>
      <c r="F79" s="205"/>
      <c r="G79" s="206"/>
      <c r="H79" s="206"/>
      <c r="I79" s="207"/>
    </row>
    <row r="80" spans="1:9" ht="15.75" customHeight="1" x14ac:dyDescent="0.35">
      <c r="A80" s="48" t="s">
        <v>103</v>
      </c>
      <c r="B80" s="142">
        <v>1</v>
      </c>
      <c r="C80" s="41" t="s">
        <v>90</v>
      </c>
      <c r="D80" s="172">
        <v>921.43</v>
      </c>
      <c r="E80" s="47">
        <f t="shared" si="0"/>
        <v>921.43</v>
      </c>
      <c r="F80" s="205"/>
      <c r="G80" s="206"/>
      <c r="H80" s="206"/>
      <c r="I80" s="207"/>
    </row>
    <row r="81" spans="1:9" ht="15.75" customHeight="1" x14ac:dyDescent="0.35">
      <c r="A81" s="48" t="s">
        <v>104</v>
      </c>
      <c r="B81" s="142">
        <v>1</v>
      </c>
      <c r="C81" s="41" t="s">
        <v>90</v>
      </c>
      <c r="D81" s="172">
        <v>6142.86</v>
      </c>
      <c r="E81" s="47">
        <f t="shared" si="0"/>
        <v>6142.86</v>
      </c>
      <c r="F81" s="205"/>
      <c r="G81" s="206"/>
      <c r="H81" s="206"/>
      <c r="I81" s="207"/>
    </row>
    <row r="82" spans="1:9" ht="15.75" customHeight="1" thickBot="1" x14ac:dyDescent="0.4">
      <c r="A82" s="48" t="s">
        <v>105</v>
      </c>
      <c r="B82" s="41">
        <v>104</v>
      </c>
      <c r="C82" s="41" t="s">
        <v>62</v>
      </c>
      <c r="D82" s="172">
        <v>250.83</v>
      </c>
      <c r="E82" s="47">
        <f t="shared" si="0"/>
        <v>26086.32</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v>1526.5</v>
      </c>
      <c r="E84" s="47">
        <f t="shared" si="0"/>
        <v>79378</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v>0</v>
      </c>
      <c r="E86" s="47">
        <f t="shared" si="0"/>
        <v>0</v>
      </c>
      <c r="F86" s="205"/>
      <c r="G86" s="206"/>
      <c r="H86" s="206"/>
      <c r="I86" s="207"/>
    </row>
    <row r="87" spans="1:9" ht="15.75" customHeight="1" x14ac:dyDescent="0.35">
      <c r="A87" s="51" t="s">
        <v>110</v>
      </c>
      <c r="B87" s="41">
        <v>52</v>
      </c>
      <c r="C87" s="41" t="s">
        <v>62</v>
      </c>
      <c r="D87" s="172">
        <v>0</v>
      </c>
      <c r="E87" s="47">
        <f t="shared" si="0"/>
        <v>0</v>
      </c>
      <c r="F87" s="205"/>
      <c r="G87" s="206"/>
      <c r="H87" s="206"/>
      <c r="I87" s="207"/>
    </row>
    <row r="88" spans="1:9" ht="15.75" customHeight="1" x14ac:dyDescent="0.35">
      <c r="A88" s="51" t="s">
        <v>111</v>
      </c>
      <c r="B88" s="41">
        <v>52</v>
      </c>
      <c r="C88" s="41" t="s">
        <v>62</v>
      </c>
      <c r="D88" s="172">
        <v>501.67</v>
      </c>
      <c r="E88" s="47">
        <f t="shared" si="0"/>
        <v>26086.84</v>
      </c>
      <c r="F88" s="205"/>
      <c r="G88" s="206"/>
      <c r="H88" s="206"/>
      <c r="I88" s="207"/>
    </row>
    <row r="89" spans="1:9" ht="15.75" customHeight="1" x14ac:dyDescent="0.35">
      <c r="A89" s="51" t="s">
        <v>112</v>
      </c>
      <c r="B89" s="41">
        <v>52</v>
      </c>
      <c r="C89" s="41" t="s">
        <v>62</v>
      </c>
      <c r="D89" s="172">
        <v>0</v>
      </c>
      <c r="E89" s="47">
        <f t="shared" si="0"/>
        <v>0</v>
      </c>
      <c r="F89" s="205"/>
      <c r="G89" s="206"/>
      <c r="H89" s="206"/>
      <c r="I89" s="207"/>
    </row>
    <row r="90" spans="1:9" ht="15.75" customHeight="1" thickBot="1" x14ac:dyDescent="0.4">
      <c r="A90" s="50" t="s">
        <v>113</v>
      </c>
      <c r="B90" s="41">
        <v>52</v>
      </c>
      <c r="C90" s="41" t="s">
        <v>62</v>
      </c>
      <c r="D90" s="172">
        <v>51.19</v>
      </c>
      <c r="E90" s="47">
        <f t="shared" si="0"/>
        <v>2661.88</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46.07</v>
      </c>
      <c r="E92" s="47">
        <f t="shared" si="0"/>
        <v>46.07</v>
      </c>
      <c r="F92" s="205"/>
      <c r="G92" s="206"/>
      <c r="H92" s="206"/>
      <c r="I92" s="207"/>
    </row>
    <row r="93" spans="1:9" ht="15.75" customHeight="1" x14ac:dyDescent="0.35">
      <c r="A93" s="50" t="s">
        <v>116</v>
      </c>
      <c r="B93" s="142">
        <v>1</v>
      </c>
      <c r="C93" s="41" t="s">
        <v>90</v>
      </c>
      <c r="D93" s="172">
        <v>0</v>
      </c>
      <c r="E93" s="47">
        <f t="shared" si="0"/>
        <v>0</v>
      </c>
      <c r="F93" s="205"/>
      <c r="G93" s="206"/>
      <c r="H93" s="206"/>
      <c r="I93" s="207"/>
    </row>
    <row r="94" spans="1:9" ht="15.75" customHeight="1" thickBot="1" x14ac:dyDescent="0.4">
      <c r="A94" s="50" t="s">
        <v>117</v>
      </c>
      <c r="B94" s="142">
        <v>1</v>
      </c>
      <c r="C94" s="41" t="s">
        <v>90</v>
      </c>
      <c r="D94" s="172">
        <v>0</v>
      </c>
      <c r="E94" s="47">
        <f t="shared" si="0"/>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v>0</v>
      </c>
      <c r="E96" s="47">
        <f t="shared" si="0"/>
        <v>0</v>
      </c>
      <c r="F96" s="205"/>
      <c r="G96" s="206"/>
      <c r="H96" s="206"/>
      <c r="I96" s="207"/>
    </row>
    <row r="97" spans="1:9" ht="15.75" customHeight="1" x14ac:dyDescent="0.35">
      <c r="A97" s="51" t="s">
        <v>120</v>
      </c>
      <c r="B97" s="142">
        <v>1</v>
      </c>
      <c r="C97" s="41" t="s">
        <v>90</v>
      </c>
      <c r="D97" s="172">
        <v>0</v>
      </c>
      <c r="E97" s="47">
        <f t="shared" si="0"/>
        <v>0</v>
      </c>
      <c r="F97" s="205"/>
      <c r="G97" s="206"/>
      <c r="H97" s="206"/>
      <c r="I97" s="207"/>
    </row>
    <row r="98" spans="1:9" ht="15.75" customHeight="1" thickBot="1" x14ac:dyDescent="0.4">
      <c r="A98" s="50" t="s">
        <v>121</v>
      </c>
      <c r="B98" s="142">
        <v>1</v>
      </c>
      <c r="C98" s="41" t="s">
        <v>90</v>
      </c>
      <c r="D98" s="172">
        <v>0</v>
      </c>
      <c r="E98" s="47">
        <f t="shared" si="0"/>
        <v>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20476</v>
      </c>
      <c r="E100" s="47">
        <f t="shared" si="0"/>
        <v>20476</v>
      </c>
      <c r="F100" s="205"/>
      <c r="G100" s="206"/>
      <c r="H100" s="206"/>
      <c r="I100" s="207"/>
    </row>
    <row r="101" spans="1:9" ht="15.75" customHeight="1" x14ac:dyDescent="0.35">
      <c r="A101" s="50" t="s">
        <v>124</v>
      </c>
      <c r="B101" s="41">
        <v>1</v>
      </c>
      <c r="C101" s="41" t="s">
        <v>90</v>
      </c>
      <c r="D101" s="172">
        <v>0</v>
      </c>
      <c r="E101" s="47">
        <f t="shared" si="0"/>
        <v>0</v>
      </c>
      <c r="F101" s="205"/>
      <c r="G101" s="206"/>
      <c r="H101" s="206"/>
      <c r="I101" s="207"/>
    </row>
    <row r="102" spans="1:9" ht="15.75" customHeight="1" x14ac:dyDescent="0.35">
      <c r="A102" s="50" t="s">
        <v>125</v>
      </c>
      <c r="B102" s="41">
        <v>1</v>
      </c>
      <c r="C102" s="41" t="s">
        <v>90</v>
      </c>
      <c r="D102" s="172">
        <v>0</v>
      </c>
      <c r="E102" s="47">
        <f t="shared" si="0"/>
        <v>0</v>
      </c>
      <c r="F102" s="205"/>
      <c r="G102" s="206"/>
      <c r="H102" s="206"/>
      <c r="I102" s="207"/>
    </row>
    <row r="103" spans="1:9" ht="15.75" customHeight="1" x14ac:dyDescent="0.35">
      <c r="A103" s="50" t="s">
        <v>126</v>
      </c>
      <c r="B103" s="41">
        <v>1</v>
      </c>
      <c r="C103" s="41" t="s">
        <v>90</v>
      </c>
      <c r="D103" s="172">
        <v>1638.1</v>
      </c>
      <c r="E103" s="47">
        <f t="shared" si="0"/>
        <v>1638.1</v>
      </c>
      <c r="F103" s="205"/>
      <c r="G103" s="206"/>
      <c r="H103" s="206"/>
      <c r="I103" s="207"/>
    </row>
    <row r="104" spans="1:9" ht="15.75" customHeight="1" x14ac:dyDescent="0.35">
      <c r="A104" s="50" t="s">
        <v>127</v>
      </c>
      <c r="B104" s="41">
        <v>1</v>
      </c>
      <c r="C104" s="41" t="s">
        <v>90</v>
      </c>
      <c r="D104" s="172">
        <v>20476.2</v>
      </c>
      <c r="E104" s="47">
        <f t="shared" si="0"/>
        <v>20476.2</v>
      </c>
      <c r="F104" s="205"/>
      <c r="G104" s="206"/>
      <c r="H104" s="206"/>
      <c r="I104" s="207"/>
    </row>
    <row r="105" spans="1:9" ht="15.75" customHeight="1" x14ac:dyDescent="0.35">
      <c r="A105" s="50" t="s">
        <v>128</v>
      </c>
      <c r="B105" s="41">
        <v>1</v>
      </c>
      <c r="C105" s="41" t="s">
        <v>90</v>
      </c>
      <c r="D105" s="172">
        <v>3071.43</v>
      </c>
      <c r="E105" s="47">
        <f t="shared" si="0"/>
        <v>3071.43</v>
      </c>
      <c r="F105" s="205"/>
      <c r="G105" s="206"/>
      <c r="H105" s="206"/>
      <c r="I105" s="207"/>
    </row>
    <row r="106" spans="1:9" ht="15.75" customHeight="1" x14ac:dyDescent="0.35">
      <c r="A106" s="50" t="s">
        <v>129</v>
      </c>
      <c r="B106" s="41">
        <v>1</v>
      </c>
      <c r="C106" s="41" t="s">
        <v>90</v>
      </c>
      <c r="D106" s="172">
        <v>20721.91</v>
      </c>
      <c r="E106" s="47">
        <f t="shared" ref="E106:E130" si="1">SUM(B106)*D106</f>
        <v>20721.91</v>
      </c>
      <c r="F106" s="205"/>
      <c r="G106" s="206"/>
      <c r="H106" s="206"/>
      <c r="I106" s="207"/>
    </row>
    <row r="107" spans="1:9" ht="15.75" customHeight="1" x14ac:dyDescent="0.35">
      <c r="A107" s="50" t="s">
        <v>130</v>
      </c>
      <c r="B107" s="142">
        <v>15</v>
      </c>
      <c r="C107" s="41" t="s">
        <v>131</v>
      </c>
      <c r="D107" s="172">
        <v>0</v>
      </c>
      <c r="E107" s="47">
        <f t="shared" si="1"/>
        <v>0</v>
      </c>
      <c r="F107" s="205" t="s">
        <v>132</v>
      </c>
      <c r="G107" s="206"/>
      <c r="H107" s="206"/>
      <c r="I107" s="207"/>
    </row>
    <row r="108" spans="1:9" ht="15.75" customHeight="1" x14ac:dyDescent="0.35">
      <c r="A108" s="50" t="s">
        <v>133</v>
      </c>
      <c r="B108" s="41">
        <v>1</v>
      </c>
      <c r="C108" s="41" t="s">
        <v>90</v>
      </c>
      <c r="D108" s="172">
        <v>75000</v>
      </c>
      <c r="E108" s="47">
        <f t="shared" si="1"/>
        <v>75000</v>
      </c>
      <c r="F108" s="205" t="s">
        <v>134</v>
      </c>
      <c r="G108" s="206"/>
      <c r="H108" s="206"/>
      <c r="I108" s="207"/>
    </row>
    <row r="109" spans="1:9" ht="15.75" customHeight="1" thickBot="1" x14ac:dyDescent="0.4">
      <c r="A109" s="50" t="s">
        <v>135</v>
      </c>
      <c r="B109" s="142">
        <v>1</v>
      </c>
      <c r="C109" s="41" t="s">
        <v>90</v>
      </c>
      <c r="D109" s="172">
        <v>100000</v>
      </c>
      <c r="E109" s="47">
        <f t="shared" si="1"/>
        <v>100000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v>5119.05</v>
      </c>
      <c r="E111" s="47">
        <f t="shared" si="1"/>
        <v>5119.05</v>
      </c>
      <c r="F111" s="205"/>
      <c r="G111" s="206"/>
      <c r="H111" s="206"/>
      <c r="I111" s="207"/>
    </row>
    <row r="112" spans="1:9" ht="15.75" customHeight="1" x14ac:dyDescent="0.35">
      <c r="A112" s="50" t="s">
        <v>139</v>
      </c>
      <c r="B112" s="142">
        <v>1</v>
      </c>
      <c r="C112" s="41" t="s">
        <v>90</v>
      </c>
      <c r="D112" s="172">
        <v>0</v>
      </c>
      <c r="E112" s="47">
        <f t="shared" si="1"/>
        <v>0</v>
      </c>
      <c r="F112" s="205"/>
      <c r="G112" s="206"/>
      <c r="H112" s="206"/>
      <c r="I112" s="207"/>
    </row>
    <row r="113" spans="1:9" ht="15.75" customHeight="1" x14ac:dyDescent="0.35">
      <c r="A113" s="48" t="s">
        <v>140</v>
      </c>
      <c r="B113" s="142">
        <v>1</v>
      </c>
      <c r="C113" s="41" t="s">
        <v>73</v>
      </c>
      <c r="D113" s="172">
        <v>0</v>
      </c>
      <c r="E113" s="47">
        <f t="shared" si="1"/>
        <v>0</v>
      </c>
      <c r="F113" s="205"/>
      <c r="G113" s="206"/>
      <c r="H113" s="206"/>
      <c r="I113" s="207"/>
    </row>
    <row r="114" spans="1:9" ht="15.75" customHeight="1" x14ac:dyDescent="0.35">
      <c r="A114" s="50" t="s">
        <v>141</v>
      </c>
      <c r="B114" s="142">
        <v>1</v>
      </c>
      <c r="C114" s="41" t="s">
        <v>90</v>
      </c>
      <c r="D114" s="172">
        <v>6142.86</v>
      </c>
      <c r="E114" s="47">
        <f t="shared" si="1"/>
        <v>6142.86</v>
      </c>
      <c r="F114" s="205"/>
      <c r="G114" s="206"/>
      <c r="H114" s="206"/>
      <c r="I114" s="207"/>
    </row>
    <row r="115" spans="1:9" ht="15.75" customHeight="1" thickBot="1" x14ac:dyDescent="0.4">
      <c r="A115" s="50" t="s">
        <v>142</v>
      </c>
      <c r="B115" s="142">
        <v>1</v>
      </c>
      <c r="C115" s="41" t="s">
        <v>90</v>
      </c>
      <c r="D115" s="172">
        <v>9009.5300000000007</v>
      </c>
      <c r="E115" s="47">
        <f t="shared" si="1"/>
        <v>9009.5300000000007</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v>0</v>
      </c>
      <c r="E117" s="47">
        <f t="shared" si="1"/>
        <v>0</v>
      </c>
      <c r="F117" s="205"/>
      <c r="G117" s="206"/>
      <c r="H117" s="206"/>
      <c r="I117" s="207"/>
    </row>
    <row r="118" spans="1:9" ht="15.75" customHeight="1" x14ac:dyDescent="0.35">
      <c r="A118" s="50" t="s">
        <v>145</v>
      </c>
      <c r="B118" s="142">
        <v>1</v>
      </c>
      <c r="C118" s="41" t="s">
        <v>90</v>
      </c>
      <c r="D118" s="172">
        <v>0</v>
      </c>
      <c r="E118" s="47">
        <f t="shared" si="1"/>
        <v>0</v>
      </c>
      <c r="F118" s="205"/>
      <c r="G118" s="206"/>
      <c r="H118" s="206"/>
      <c r="I118" s="207"/>
    </row>
    <row r="119" spans="1:9" ht="15.75" customHeight="1" x14ac:dyDescent="0.35">
      <c r="A119" s="50" t="s">
        <v>146</v>
      </c>
      <c r="B119" s="142">
        <v>1</v>
      </c>
      <c r="C119" s="41" t="s">
        <v>90</v>
      </c>
      <c r="D119" s="172">
        <v>0</v>
      </c>
      <c r="E119" s="47">
        <f t="shared" si="1"/>
        <v>0</v>
      </c>
      <c r="F119" s="205"/>
      <c r="G119" s="206"/>
      <c r="H119" s="206"/>
      <c r="I119" s="207"/>
    </row>
    <row r="120" spans="1:9" ht="15.75" customHeight="1" x14ac:dyDescent="0.35">
      <c r="A120" s="50" t="s">
        <v>147</v>
      </c>
      <c r="B120" s="41">
        <v>15</v>
      </c>
      <c r="C120" s="41" t="s">
        <v>131</v>
      </c>
      <c r="D120" s="172">
        <v>230.36</v>
      </c>
      <c r="E120" s="47">
        <f t="shared" si="1"/>
        <v>3455.4</v>
      </c>
      <c r="F120" s="205"/>
      <c r="G120" s="206"/>
      <c r="H120" s="206"/>
      <c r="I120" s="207"/>
    </row>
    <row r="121" spans="1:9" ht="15.75" customHeight="1" x14ac:dyDescent="0.35">
      <c r="A121" s="50" t="s">
        <v>148</v>
      </c>
      <c r="B121" s="41">
        <v>1</v>
      </c>
      <c r="C121" s="41" t="s">
        <v>90</v>
      </c>
      <c r="D121" s="172">
        <v>0</v>
      </c>
      <c r="E121" s="47">
        <f t="shared" si="1"/>
        <v>0</v>
      </c>
      <c r="F121" s="205"/>
      <c r="G121" s="206"/>
      <c r="H121" s="206"/>
      <c r="I121" s="207"/>
    </row>
    <row r="122" spans="1:9" ht="15.75" customHeight="1" thickBot="1" x14ac:dyDescent="0.4">
      <c r="A122" s="50" t="s">
        <v>149</v>
      </c>
      <c r="B122" s="142">
        <v>80</v>
      </c>
      <c r="C122" s="142" t="s">
        <v>131</v>
      </c>
      <c r="D122" s="172">
        <v>66.55</v>
      </c>
      <c r="E122" s="47">
        <f t="shared" si="1"/>
        <v>5324</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v>144487</v>
      </c>
      <c r="E124" s="47">
        <f t="shared" si="1"/>
        <v>144487</v>
      </c>
      <c r="F124" s="205"/>
      <c r="G124" s="206"/>
      <c r="H124" s="206"/>
      <c r="I124" s="207"/>
    </row>
    <row r="125" spans="1:9" ht="15.75" customHeight="1" x14ac:dyDescent="0.35">
      <c r="A125" s="48" t="s">
        <v>152</v>
      </c>
      <c r="B125" s="142">
        <v>1</v>
      </c>
      <c r="C125" s="41" t="s">
        <v>73</v>
      </c>
      <c r="D125" s="172">
        <v>0</v>
      </c>
      <c r="E125" s="47">
        <f t="shared" si="1"/>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v>0</v>
      </c>
      <c r="E128" s="47">
        <f t="shared" si="1"/>
        <v>0</v>
      </c>
      <c r="F128" s="205"/>
      <c r="G128" s="206"/>
      <c r="H128" s="206"/>
      <c r="I128" s="207"/>
    </row>
    <row r="129" spans="1:9" ht="15.75" customHeight="1" x14ac:dyDescent="0.35">
      <c r="A129" s="48" t="s">
        <v>158</v>
      </c>
      <c r="B129" s="142">
        <v>1</v>
      </c>
      <c r="C129" s="41" t="s">
        <v>90</v>
      </c>
      <c r="D129" s="172">
        <v>0</v>
      </c>
      <c r="E129" s="47">
        <f t="shared" si="1"/>
        <v>0</v>
      </c>
      <c r="F129" s="205"/>
      <c r="G129" s="206"/>
      <c r="H129" s="206"/>
      <c r="I129" s="207"/>
    </row>
    <row r="130" spans="1:9" ht="15.75" customHeight="1" x14ac:dyDescent="0.35">
      <c r="A130" s="48" t="s">
        <v>159</v>
      </c>
      <c r="B130" s="142">
        <v>1</v>
      </c>
      <c r="C130" s="41" t="s">
        <v>90</v>
      </c>
      <c r="D130" s="172">
        <v>0</v>
      </c>
      <c r="E130" s="47">
        <f t="shared" si="1"/>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1524464.94</v>
      </c>
      <c r="F132" s="199"/>
      <c r="G132" s="200"/>
      <c r="H132" s="200"/>
      <c r="I132" s="201"/>
    </row>
    <row r="133" spans="1:9" ht="23.25" customHeight="1" thickTop="1" thickBot="1" x14ac:dyDescent="0.4">
      <c r="A133" s="52" t="s">
        <v>161</v>
      </c>
      <c r="B133" s="53"/>
      <c r="C133" s="54"/>
      <c r="D133" s="55"/>
      <c r="E133" s="56">
        <f>SUM(E132)/B21</f>
        <v>14658.316730769231</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0.05</v>
      </c>
      <c r="F136" s="237"/>
      <c r="G136" s="238"/>
      <c r="H136" s="238"/>
      <c r="I136" s="239"/>
    </row>
    <row r="137" spans="1:9" ht="23.25" customHeight="1" thickBot="1" x14ac:dyDescent="0.4">
      <c r="A137" s="61" t="s">
        <v>164</v>
      </c>
      <c r="B137" s="66"/>
      <c r="C137" s="67"/>
      <c r="D137" s="68"/>
      <c r="E137" s="175">
        <v>0.02</v>
      </c>
      <c r="F137" s="248"/>
      <c r="G137" s="249"/>
      <c r="H137" s="249"/>
      <c r="I137" s="250"/>
    </row>
    <row r="138" spans="1:9" ht="23.25" customHeight="1" thickTop="1" thickBot="1" x14ac:dyDescent="0.4">
      <c r="A138" s="52" t="s">
        <v>165</v>
      </c>
      <c r="B138" s="53"/>
      <c r="C138" s="54"/>
      <c r="D138" s="55"/>
      <c r="E138" s="94">
        <f>SUM(E136:E137)</f>
        <v>7.0000000000000007E-2</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127.28</v>
      </c>
      <c r="E144" s="78">
        <f>SUM(B144)*D144</f>
        <v>9113.2479999999996</v>
      </c>
      <c r="F144" s="82">
        <v>3</v>
      </c>
      <c r="G144" s="83">
        <f>SUM(E144*F144)</f>
        <v>27339.743999999999</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806.17</v>
      </c>
      <c r="E146" s="78">
        <f>SUM(B146)*D146</f>
        <v>57721.77199999999</v>
      </c>
      <c r="F146" s="82">
        <v>3</v>
      </c>
      <c r="G146" s="83">
        <f>SUM(E146*F146)</f>
        <v>173165.31599999996</v>
      </c>
      <c r="H146" s="80"/>
      <c r="I146" s="75"/>
    </row>
    <row r="147" spans="1:9" ht="16" thickBot="1" x14ac:dyDescent="0.4">
      <c r="A147" s="179" t="s">
        <v>173</v>
      </c>
      <c r="B147" s="129">
        <v>1</v>
      </c>
      <c r="C147" s="39" t="s">
        <v>90</v>
      </c>
      <c r="D147" s="176">
        <v>4838.47</v>
      </c>
      <c r="E147" s="78">
        <f>SUM(B147)*D147</f>
        <v>4838.47</v>
      </c>
      <c r="F147" s="85">
        <v>3</v>
      </c>
      <c r="G147" s="86">
        <f>SUM(E147*F147)</f>
        <v>14515.41</v>
      </c>
      <c r="H147" s="80"/>
      <c r="I147" s="75"/>
    </row>
    <row r="148" spans="1:9" ht="16" thickBot="1" x14ac:dyDescent="0.4">
      <c r="A148" s="87" t="s">
        <v>174</v>
      </c>
      <c r="B148" s="40"/>
      <c r="C148" s="40"/>
      <c r="D148" s="40"/>
      <c r="E148" s="40"/>
      <c r="F148" s="88"/>
      <c r="G148" s="89">
        <f>SUM(G144:G147)</f>
        <v>215020.46999999997</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144.63999999999999</v>
      </c>
      <c r="E152" s="78">
        <f>SUM(B152)*D152</f>
        <v>10356.223999999998</v>
      </c>
      <c r="F152" s="82">
        <v>16</v>
      </c>
      <c r="G152" s="83">
        <f>SUM(E152*F152)</f>
        <v>165699.58399999997</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806.17</v>
      </c>
      <c r="E154" s="78">
        <f>SUM(B154)*D154</f>
        <v>57721.77199999999</v>
      </c>
      <c r="F154" s="82">
        <v>16</v>
      </c>
      <c r="G154" s="83">
        <f>SUM(E154*F154)</f>
        <v>923548.35199999984</v>
      </c>
      <c r="H154" s="80"/>
      <c r="I154" s="75"/>
    </row>
    <row r="155" spans="1:9" ht="16" thickBot="1" x14ac:dyDescent="0.4">
      <c r="A155" s="179" t="s">
        <v>173</v>
      </c>
      <c r="B155" s="129">
        <v>1</v>
      </c>
      <c r="C155" s="39" t="s">
        <v>90</v>
      </c>
      <c r="D155" s="176">
        <v>4838.47</v>
      </c>
      <c r="E155" s="78">
        <f>SUM(B155)*D155</f>
        <v>4838.47</v>
      </c>
      <c r="F155" s="85">
        <v>16</v>
      </c>
      <c r="G155" s="86">
        <f>SUM(E155*F155)</f>
        <v>77415.520000000004</v>
      </c>
      <c r="H155" s="80"/>
      <c r="I155" s="75"/>
    </row>
    <row r="156" spans="1:9" ht="16" thickBot="1" x14ac:dyDescent="0.4">
      <c r="A156" s="87" t="s">
        <v>176</v>
      </c>
      <c r="B156" s="40"/>
      <c r="C156" s="40"/>
      <c r="D156" s="40"/>
      <c r="E156" s="40"/>
      <c r="F156" s="88"/>
      <c r="G156" s="89">
        <f>SUM(G152:G155)</f>
        <v>1166663.4559999998</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133.07</v>
      </c>
      <c r="E160" s="78">
        <f>SUM(B160)*D160</f>
        <v>11337.564</v>
      </c>
      <c r="F160" s="82">
        <v>7</v>
      </c>
      <c r="G160" s="83">
        <f>SUM(E160*F160)</f>
        <v>79362.948000000004</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783.03</v>
      </c>
      <c r="E162" s="78">
        <f>SUM(B162)*D162</f>
        <v>66714.156000000003</v>
      </c>
      <c r="F162" s="82">
        <v>7</v>
      </c>
      <c r="G162" s="83">
        <f>SUM(E162*F162)</f>
        <v>466999.092</v>
      </c>
      <c r="H162" s="80"/>
      <c r="I162" s="75"/>
    </row>
    <row r="163" spans="1:9" ht="16" thickBot="1" x14ac:dyDescent="0.4">
      <c r="A163" s="179" t="s">
        <v>173</v>
      </c>
      <c r="B163" s="129">
        <v>1</v>
      </c>
      <c r="C163" s="39" t="s">
        <v>90</v>
      </c>
      <c r="D163" s="176">
        <v>4840.6499999999996</v>
      </c>
      <c r="E163" s="78">
        <f>SUM(B163)*D163</f>
        <v>4840.6499999999996</v>
      </c>
      <c r="F163" s="85">
        <v>7</v>
      </c>
      <c r="G163" s="86">
        <f>SUM(E163*F163)</f>
        <v>33884.549999999996</v>
      </c>
      <c r="H163" s="80"/>
      <c r="I163" s="75"/>
    </row>
    <row r="164" spans="1:9" ht="16" thickBot="1" x14ac:dyDescent="0.4">
      <c r="A164" s="87" t="s">
        <v>256</v>
      </c>
      <c r="B164" s="40"/>
      <c r="C164" s="40"/>
      <c r="D164" s="40"/>
      <c r="E164" s="40"/>
      <c r="F164" s="88"/>
      <c r="G164" s="89">
        <f>SUM(G160:G163)</f>
        <v>580246.59000000008</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144.63999999999999</v>
      </c>
      <c r="E168" s="78">
        <f>SUM(B168)*D168</f>
        <v>12323.328</v>
      </c>
      <c r="F168" s="82">
        <v>11</v>
      </c>
      <c r="G168" s="83">
        <f>SUM(E168*F168)</f>
        <v>135556.60800000001</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806.17</v>
      </c>
      <c r="E170" s="78">
        <f>SUM(B170)*D170</f>
        <v>68685.683999999994</v>
      </c>
      <c r="F170" s="82">
        <v>11</v>
      </c>
      <c r="G170" s="83">
        <f>SUM(E170*F170)</f>
        <v>755542.52399999998</v>
      </c>
      <c r="H170" s="80"/>
      <c r="I170" s="75"/>
    </row>
    <row r="171" spans="1:9" ht="16" thickBot="1" x14ac:dyDescent="0.4">
      <c r="A171" s="179" t="s">
        <v>173</v>
      </c>
      <c r="B171" s="129">
        <v>1</v>
      </c>
      <c r="C171" s="39" t="s">
        <v>90</v>
      </c>
      <c r="D171" s="176">
        <v>4840.6499999999996</v>
      </c>
      <c r="E171" s="78">
        <f>SUM(B171)*D171</f>
        <v>4840.6499999999996</v>
      </c>
      <c r="F171" s="85">
        <v>11</v>
      </c>
      <c r="G171" s="86">
        <f>SUM(E171*F171)</f>
        <v>53247.149999999994</v>
      </c>
      <c r="H171" s="80"/>
      <c r="I171" s="75"/>
    </row>
    <row r="172" spans="1:9" ht="16" thickBot="1" x14ac:dyDescent="0.4">
      <c r="A172" s="87" t="s">
        <v>178</v>
      </c>
      <c r="B172" s="40"/>
      <c r="C172" s="40"/>
      <c r="D172" s="40"/>
      <c r="E172" s="40"/>
      <c r="F172" s="88"/>
      <c r="G172" s="89">
        <f>SUM(G168:G171)</f>
        <v>944346.28200000001</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144.63999999999999</v>
      </c>
      <c r="E176" s="78">
        <f>SUM(B176)*D176</f>
        <v>12453.503999999997</v>
      </c>
      <c r="F176" s="82">
        <v>11</v>
      </c>
      <c r="G176" s="83">
        <f>SUM(E176*F176)</f>
        <v>136988.54399999997</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806.17</v>
      </c>
      <c r="E178" s="78">
        <f>SUM(B178)*D178</f>
        <v>69411.236999999994</v>
      </c>
      <c r="F178" s="82">
        <v>11</v>
      </c>
      <c r="G178" s="83">
        <f>SUM(E178*F178)</f>
        <v>763523.60699999996</v>
      </c>
      <c r="H178" s="80"/>
      <c r="I178" s="75"/>
    </row>
    <row r="179" spans="1:9" ht="16" thickBot="1" x14ac:dyDescent="0.4">
      <c r="A179" s="179" t="s">
        <v>173</v>
      </c>
      <c r="B179" s="129">
        <v>1</v>
      </c>
      <c r="C179" s="39" t="s">
        <v>90</v>
      </c>
      <c r="D179" s="176">
        <v>4891.78</v>
      </c>
      <c r="E179" s="78">
        <f>SUM(B179)*D179</f>
        <v>4891.78</v>
      </c>
      <c r="F179" s="85">
        <v>11</v>
      </c>
      <c r="G179" s="86">
        <f>SUM(E179*F179)</f>
        <v>53809.579999999994</v>
      </c>
      <c r="H179" s="80"/>
      <c r="I179" s="75"/>
    </row>
    <row r="180" spans="1:9" ht="16" thickBot="1" x14ac:dyDescent="0.4">
      <c r="A180" s="87" t="s">
        <v>178</v>
      </c>
      <c r="B180" s="40"/>
      <c r="C180" s="40"/>
      <c r="D180" s="40"/>
      <c r="E180" s="40"/>
      <c r="F180" s="88"/>
      <c r="G180" s="89">
        <f>SUM(G176:G179)</f>
        <v>954321.73099999991</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144.63999999999999</v>
      </c>
      <c r="E184" s="78">
        <f>SUM(B184)*D184</f>
        <v>13625.088</v>
      </c>
      <c r="F184" s="82">
        <v>22</v>
      </c>
      <c r="G184" s="83">
        <f>SUM(E184*F184)</f>
        <v>299751.93599999999</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810.81</v>
      </c>
      <c r="E186" s="78">
        <f>SUM(B186)*D186</f>
        <v>76378.301999999996</v>
      </c>
      <c r="F186" s="82">
        <v>22</v>
      </c>
      <c r="G186" s="83">
        <f>SUM(E186*F186)</f>
        <v>1680322.6439999999</v>
      </c>
      <c r="H186" s="80"/>
      <c r="I186" s="75"/>
    </row>
    <row r="187" spans="1:9" ht="16" thickBot="1" x14ac:dyDescent="0.4">
      <c r="A187" s="179" t="s">
        <v>173</v>
      </c>
      <c r="B187" s="129">
        <v>1</v>
      </c>
      <c r="C187" s="39" t="s">
        <v>90</v>
      </c>
      <c r="D187" s="176">
        <v>4828.78</v>
      </c>
      <c r="E187" s="78">
        <f>SUM(B187)*D187</f>
        <v>4828.78</v>
      </c>
      <c r="F187" s="85">
        <v>22</v>
      </c>
      <c r="G187" s="86">
        <f>SUM(E187*F187)</f>
        <v>106233.15999999999</v>
      </c>
      <c r="H187" s="80"/>
      <c r="I187" s="75"/>
    </row>
    <row r="188" spans="1:9" ht="16" thickBot="1" x14ac:dyDescent="0.4">
      <c r="A188" s="87" t="s">
        <v>181</v>
      </c>
      <c r="B188" s="40"/>
      <c r="C188" s="40"/>
      <c r="D188" s="40"/>
      <c r="E188" s="40"/>
      <c r="F188" s="88"/>
      <c r="G188" s="89">
        <f>SUM(G184:G187)</f>
        <v>2086307.7399999998</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144.63999999999999</v>
      </c>
      <c r="E192" s="78">
        <f>SUM(B192)*D192</f>
        <v>15664.511999999999</v>
      </c>
      <c r="F192" s="82">
        <v>10</v>
      </c>
      <c r="G192" s="83">
        <f>SUM(E192*F192)</f>
        <v>156645.12</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817.4</v>
      </c>
      <c r="E194" s="78">
        <f>SUM(B194)*D194</f>
        <v>88524.42</v>
      </c>
      <c r="F194" s="82">
        <v>10</v>
      </c>
      <c r="G194" s="83">
        <f>SUM(E194*F194)</f>
        <v>885244.2</v>
      </c>
      <c r="H194" s="80"/>
      <c r="I194" s="75"/>
    </row>
    <row r="195" spans="1:9" ht="16" thickBot="1" x14ac:dyDescent="0.4">
      <c r="A195" s="179" t="s">
        <v>173</v>
      </c>
      <c r="B195" s="129">
        <v>1</v>
      </c>
      <c r="C195" s="39" t="s">
        <v>90</v>
      </c>
      <c r="D195" s="176">
        <v>4837.25</v>
      </c>
      <c r="E195" s="78">
        <f>SUM(B195)*D195</f>
        <v>4837.25</v>
      </c>
      <c r="F195" s="82">
        <v>10</v>
      </c>
      <c r="G195" s="83">
        <f>SUM(E195*F195)</f>
        <v>48372.5</v>
      </c>
      <c r="H195" s="65"/>
      <c r="I195" s="75"/>
    </row>
    <row r="196" spans="1:9" ht="16" thickBot="1" x14ac:dyDescent="0.4">
      <c r="A196" s="87" t="s">
        <v>259</v>
      </c>
      <c r="B196" s="40"/>
      <c r="C196" s="40"/>
      <c r="D196" s="40"/>
      <c r="E196" s="40"/>
      <c r="F196" s="40"/>
      <c r="G196" s="89">
        <f>SUM(G192:G195)</f>
        <v>1090261.8199999998</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9.51</v>
      </c>
      <c r="E200" s="78">
        <f>SUM(B200)*D200</f>
        <v>182420.82</v>
      </c>
      <c r="F200" s="78"/>
      <c r="G200" s="111"/>
      <c r="H200" s="65"/>
      <c r="I200" s="110"/>
    </row>
    <row r="201" spans="1:9" ht="16" thickBot="1" x14ac:dyDescent="0.4">
      <c r="A201" s="117" t="s">
        <v>186</v>
      </c>
      <c r="B201" s="39">
        <v>19182</v>
      </c>
      <c r="C201" s="39" t="s">
        <v>185</v>
      </c>
      <c r="D201" s="176">
        <v>0.54</v>
      </c>
      <c r="E201" s="78">
        <f t="shared" ref="E201:E224" si="2">SUM(B201)*D201</f>
        <v>10358.280000000001</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120.14</v>
      </c>
      <c r="E203" s="78">
        <f t="shared" si="2"/>
        <v>166874.46</v>
      </c>
      <c r="F203" s="78"/>
      <c r="G203" s="111"/>
      <c r="H203" s="65"/>
      <c r="I203" s="110"/>
    </row>
    <row r="204" spans="1:9" x14ac:dyDescent="0.35">
      <c r="A204" s="96" t="s">
        <v>189</v>
      </c>
      <c r="B204" s="39">
        <v>1022</v>
      </c>
      <c r="C204" s="39" t="s">
        <v>185</v>
      </c>
      <c r="D204" s="176">
        <v>68.069999999999993</v>
      </c>
      <c r="E204" s="78">
        <f t="shared" si="2"/>
        <v>69567.539999999994</v>
      </c>
      <c r="F204" s="78"/>
      <c r="G204" s="111"/>
      <c r="H204" s="65"/>
      <c r="I204" s="110"/>
    </row>
    <row r="205" spans="1:9" x14ac:dyDescent="0.35">
      <c r="A205" s="96" t="s">
        <v>190</v>
      </c>
      <c r="B205" s="39">
        <v>125</v>
      </c>
      <c r="C205" s="39" t="s">
        <v>185</v>
      </c>
      <c r="D205" s="176">
        <v>61.62</v>
      </c>
      <c r="E205" s="78">
        <f t="shared" si="2"/>
        <v>7702.5</v>
      </c>
      <c r="F205" s="78"/>
      <c r="G205" s="111"/>
      <c r="H205" s="65"/>
      <c r="I205" s="110"/>
    </row>
    <row r="206" spans="1:9" x14ac:dyDescent="0.35">
      <c r="A206" s="96" t="s">
        <v>192</v>
      </c>
      <c r="B206" s="39">
        <v>3467</v>
      </c>
      <c r="C206" s="39" t="s">
        <v>185</v>
      </c>
      <c r="D206" s="176">
        <v>61.74</v>
      </c>
      <c r="E206" s="78">
        <f t="shared" si="2"/>
        <v>214052.58000000002</v>
      </c>
      <c r="F206" s="78"/>
      <c r="G206" s="111"/>
      <c r="H206" s="65"/>
      <c r="I206" s="110"/>
    </row>
    <row r="207" spans="1:9" ht="16" thickBot="1" x14ac:dyDescent="0.4">
      <c r="A207" s="117" t="s">
        <v>193</v>
      </c>
      <c r="B207" s="39">
        <v>2134</v>
      </c>
      <c r="C207" s="39" t="s">
        <v>185</v>
      </c>
      <c r="D207" s="176">
        <v>88.81</v>
      </c>
      <c r="E207" s="78">
        <f t="shared" si="2"/>
        <v>189520.54</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21.23</v>
      </c>
      <c r="E209" s="78">
        <f t="shared" si="2"/>
        <v>128759.95</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v>188.13</v>
      </c>
      <c r="E212" s="78">
        <f t="shared" si="2"/>
        <v>16179.18</v>
      </c>
      <c r="F212" s="78"/>
      <c r="G212" s="111"/>
      <c r="H212" s="65"/>
      <c r="I212" s="110"/>
    </row>
    <row r="213" spans="1:9" x14ac:dyDescent="0.35">
      <c r="A213" s="96" t="s">
        <v>200</v>
      </c>
      <c r="B213" s="39">
        <v>1282</v>
      </c>
      <c r="C213" s="39" t="s">
        <v>201</v>
      </c>
      <c r="D213" s="176">
        <v>62.35</v>
      </c>
      <c r="E213" s="78">
        <f t="shared" si="2"/>
        <v>79932.7</v>
      </c>
      <c r="F213" s="78"/>
      <c r="G213" s="111"/>
      <c r="H213" s="65"/>
      <c r="I213" s="110"/>
    </row>
    <row r="214" spans="1:9" ht="16" thickBot="1" x14ac:dyDescent="0.4">
      <c r="A214" s="117" t="s">
        <v>202</v>
      </c>
      <c r="B214" s="39">
        <v>390</v>
      </c>
      <c r="C214" s="39" t="s">
        <v>201</v>
      </c>
      <c r="D214" s="176">
        <v>64.5</v>
      </c>
      <c r="E214" s="78">
        <f t="shared" si="2"/>
        <v>25155</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v>2687.5</v>
      </c>
      <c r="E217" s="78">
        <f t="shared" si="2"/>
        <v>215000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2033823.5499999998</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1524464.94</v>
      </c>
      <c r="H230" s="27"/>
      <c r="I230" s="130"/>
    </row>
    <row r="231" spans="1:9" x14ac:dyDescent="0.35">
      <c r="A231" s="103" t="s">
        <v>218</v>
      </c>
      <c r="B231" s="92"/>
      <c r="C231" s="93"/>
      <c r="D231" s="93"/>
      <c r="E231" s="93"/>
      <c r="F231" s="126"/>
      <c r="G231" s="97">
        <f>SUM(G144,G152,G160,G168,G176,G184,G192)</f>
        <v>1001344.4839999999</v>
      </c>
      <c r="H231" s="27"/>
      <c r="I231" s="130"/>
    </row>
    <row r="232" spans="1:9" x14ac:dyDescent="0.35">
      <c r="A232" s="103" t="s">
        <v>219</v>
      </c>
      <c r="B232" s="92"/>
      <c r="C232" s="93"/>
      <c r="D232" s="93"/>
      <c r="E232" s="93"/>
      <c r="F232" s="126"/>
      <c r="G232" s="97">
        <f>SUM(G146,G154,G162,G170,G178,G186,G194)</f>
        <v>5648345.7350000003</v>
      </c>
      <c r="H232" s="27"/>
      <c r="I232" s="130"/>
    </row>
    <row r="233" spans="1:9" x14ac:dyDescent="0.35">
      <c r="A233" s="103" t="s">
        <v>220</v>
      </c>
      <c r="B233" s="92"/>
      <c r="C233" s="93"/>
      <c r="D233" s="93"/>
      <c r="E233" s="93"/>
      <c r="F233" s="126"/>
      <c r="G233" s="97">
        <f>SUM(G147,G155,G163,G171,G179,G187,G195)</f>
        <v>387477.87</v>
      </c>
      <c r="H233" s="27"/>
      <c r="I233" s="130"/>
    </row>
    <row r="234" spans="1:9" x14ac:dyDescent="0.35">
      <c r="A234" s="103" t="s">
        <v>221</v>
      </c>
      <c r="B234" s="92"/>
      <c r="C234" s="93"/>
      <c r="D234" s="93"/>
      <c r="E234" s="93"/>
      <c r="F234" s="126"/>
      <c r="G234" s="97">
        <f>SUM(G226)</f>
        <v>2033823.5499999998</v>
      </c>
      <c r="H234" s="27"/>
      <c r="I234" s="130"/>
    </row>
    <row r="235" spans="1:9" x14ac:dyDescent="0.35">
      <c r="A235" s="103" t="s">
        <v>222</v>
      </c>
      <c r="B235" s="18"/>
      <c r="C235" s="93"/>
      <c r="D235" s="93"/>
      <c r="E235" s="93"/>
      <c r="F235" s="126"/>
      <c r="G235" s="97">
        <f>SUM(G230:G234)*3%</f>
        <v>317863.69737000001</v>
      </c>
      <c r="H235" s="27"/>
      <c r="I235" s="130"/>
    </row>
    <row r="236" spans="1:9" x14ac:dyDescent="0.35">
      <c r="A236" s="103" t="s">
        <v>223</v>
      </c>
      <c r="B236" s="92"/>
      <c r="C236" s="93"/>
      <c r="D236" s="93"/>
      <c r="E236" s="93"/>
      <c r="F236" s="126"/>
      <c r="G236" s="97">
        <f>SUM(G230:G235)*E138</f>
        <v>763932.41934590007</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11677252.695715901</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tr">
        <f>B4</f>
        <v>LOVELL PRICING SUBMISSION  15.12.23</v>
      </c>
      <c r="C244" s="186"/>
      <c r="D244" s="186"/>
      <c r="E244" s="186"/>
      <c r="F244" s="186"/>
      <c r="G244" s="186"/>
      <c r="H244" s="186"/>
      <c r="I244" s="4"/>
    </row>
    <row r="245" spans="1:9" ht="28.5" customHeight="1" x14ac:dyDescent="0.35">
      <c r="A245" s="29" t="s">
        <v>250</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1" t="s">
        <v>251</v>
      </c>
      <c r="C247" s="191"/>
      <c r="D247" s="191"/>
      <c r="E247" s="191"/>
      <c r="F247" s="191"/>
      <c r="G247" s="191"/>
      <c r="H247" s="191"/>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v>0</v>
      </c>
      <c r="E282" s="47">
        <f>SUM(B282)*D282</f>
        <v>0</v>
      </c>
      <c r="F282" s="205"/>
      <c r="G282" s="206"/>
      <c r="H282" s="206"/>
      <c r="I282" s="207"/>
    </row>
    <row r="283" spans="1:9" x14ac:dyDescent="0.35">
      <c r="A283" s="48" t="s">
        <v>63</v>
      </c>
      <c r="B283" s="41">
        <v>86</v>
      </c>
      <c r="C283" s="41" t="s">
        <v>62</v>
      </c>
      <c r="D283" s="172">
        <f t="shared" ref="D283:D290" si="5">D42</f>
        <v>486.12</v>
      </c>
      <c r="E283" s="47">
        <f t="shared" ref="E283:E290" si="6">SUM(B283)*D283</f>
        <v>41806.32</v>
      </c>
      <c r="F283" s="205"/>
      <c r="G283" s="206"/>
      <c r="H283" s="206"/>
      <c r="I283" s="207"/>
    </row>
    <row r="284" spans="1:9" x14ac:dyDescent="0.35">
      <c r="A284" s="48" t="s">
        <v>64</v>
      </c>
      <c r="B284" s="41">
        <v>86</v>
      </c>
      <c r="C284" s="41" t="s">
        <v>62</v>
      </c>
      <c r="D284" s="172">
        <f t="shared" si="5"/>
        <v>0</v>
      </c>
      <c r="E284" s="47">
        <f t="shared" si="6"/>
        <v>0</v>
      </c>
      <c r="F284" s="205"/>
      <c r="G284" s="206"/>
      <c r="H284" s="206"/>
      <c r="I284" s="207"/>
    </row>
    <row r="285" spans="1:9" x14ac:dyDescent="0.35">
      <c r="A285" s="48" t="s">
        <v>65</v>
      </c>
      <c r="B285" s="41">
        <v>86</v>
      </c>
      <c r="C285" s="41" t="s">
        <v>62</v>
      </c>
      <c r="D285" s="172">
        <f t="shared" si="5"/>
        <v>1568.43</v>
      </c>
      <c r="E285" s="47">
        <f t="shared" si="6"/>
        <v>134884.98000000001</v>
      </c>
      <c r="F285" s="205"/>
      <c r="G285" s="206"/>
      <c r="H285" s="206"/>
      <c r="I285" s="207"/>
    </row>
    <row r="286" spans="1:9" x14ac:dyDescent="0.35">
      <c r="A286" s="48" t="s">
        <v>66</v>
      </c>
      <c r="B286" s="41">
        <v>86</v>
      </c>
      <c r="C286" s="41" t="s">
        <v>62</v>
      </c>
      <c r="D286" s="172">
        <f t="shared" si="5"/>
        <v>1314.73</v>
      </c>
      <c r="E286" s="47">
        <f t="shared" si="6"/>
        <v>113066.78</v>
      </c>
      <c r="F286" s="205"/>
      <c r="G286" s="206"/>
      <c r="H286" s="206"/>
      <c r="I286" s="207"/>
    </row>
    <row r="287" spans="1:9" x14ac:dyDescent="0.35">
      <c r="A287" s="48" t="s">
        <v>67</v>
      </c>
      <c r="B287" s="41">
        <v>86</v>
      </c>
      <c r="C287" s="41" t="s">
        <v>62</v>
      </c>
      <c r="D287" s="172">
        <f t="shared" si="5"/>
        <v>860</v>
      </c>
      <c r="E287" s="47">
        <f t="shared" si="6"/>
        <v>73960</v>
      </c>
      <c r="F287" s="205"/>
      <c r="G287" s="206"/>
      <c r="H287" s="206"/>
      <c r="I287" s="207"/>
    </row>
    <row r="288" spans="1:9" x14ac:dyDescent="0.35">
      <c r="A288" s="48" t="s">
        <v>232</v>
      </c>
      <c r="B288" s="41">
        <v>86</v>
      </c>
      <c r="C288" s="41" t="s">
        <v>62</v>
      </c>
      <c r="D288" s="172">
        <f t="shared" si="5"/>
        <v>1237.06</v>
      </c>
      <c r="E288" s="47">
        <f t="shared" si="6"/>
        <v>106387.15999999999</v>
      </c>
      <c r="F288" s="205"/>
      <c r="G288" s="206"/>
      <c r="H288" s="206"/>
      <c r="I288" s="207"/>
    </row>
    <row r="289" spans="1:9" x14ac:dyDescent="0.35">
      <c r="A289" s="48" t="s">
        <v>69</v>
      </c>
      <c r="B289" s="41">
        <v>86</v>
      </c>
      <c r="C289" s="41" t="s">
        <v>62</v>
      </c>
      <c r="D289" s="172">
        <f t="shared" si="5"/>
        <v>0</v>
      </c>
      <c r="E289" s="47">
        <f t="shared" si="6"/>
        <v>0</v>
      </c>
      <c r="F289" s="205"/>
      <c r="G289" s="206"/>
      <c r="H289" s="206"/>
      <c r="I289" s="207"/>
    </row>
    <row r="290" spans="1:9" ht="16" thickBot="1" x14ac:dyDescent="0.4">
      <c r="A290" s="48" t="s">
        <v>70</v>
      </c>
      <c r="B290" s="41">
        <v>86</v>
      </c>
      <c r="C290" s="41" t="s">
        <v>62</v>
      </c>
      <c r="D290" s="172">
        <f t="shared" si="5"/>
        <v>0</v>
      </c>
      <c r="E290" s="47">
        <f t="shared" si="6"/>
        <v>0</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v>2272.86</v>
      </c>
      <c r="E292" s="47">
        <f t="shared" ref="E292:E354" si="7">SUM(B292)*D292</f>
        <v>2272.86</v>
      </c>
      <c r="F292" s="205"/>
      <c r="G292" s="206"/>
      <c r="H292" s="206"/>
      <c r="I292" s="207"/>
    </row>
    <row r="293" spans="1:9" x14ac:dyDescent="0.35">
      <c r="A293" s="48" t="s">
        <v>74</v>
      </c>
      <c r="B293" s="41">
        <v>86</v>
      </c>
      <c r="C293" s="41" t="s">
        <v>62</v>
      </c>
      <c r="D293" s="172">
        <v>65.52</v>
      </c>
      <c r="E293" s="47">
        <f t="shared" si="7"/>
        <v>5634.7199999999993</v>
      </c>
      <c r="F293" s="205"/>
      <c r="G293" s="206"/>
      <c r="H293" s="206"/>
      <c r="I293" s="207"/>
    </row>
    <row r="294" spans="1:9" x14ac:dyDescent="0.35">
      <c r="A294" s="48" t="s">
        <v>75</v>
      </c>
      <c r="B294" s="41">
        <v>86</v>
      </c>
      <c r="C294" s="41" t="s">
        <v>62</v>
      </c>
      <c r="D294" s="172">
        <v>65.52</v>
      </c>
      <c r="E294" s="47">
        <f t="shared" si="7"/>
        <v>5634.7199999999993</v>
      </c>
      <c r="F294" s="205"/>
      <c r="G294" s="206"/>
      <c r="H294" s="206"/>
      <c r="I294" s="207"/>
    </row>
    <row r="295" spans="1:9" x14ac:dyDescent="0.35">
      <c r="A295" s="48" t="s">
        <v>76</v>
      </c>
      <c r="B295" s="41">
        <v>86</v>
      </c>
      <c r="C295" s="41" t="s">
        <v>62</v>
      </c>
      <c r="D295" s="172">
        <v>63.48</v>
      </c>
      <c r="E295" s="47">
        <f t="shared" si="7"/>
        <v>5459.28</v>
      </c>
      <c r="F295" s="205"/>
      <c r="G295" s="206"/>
      <c r="H295" s="206"/>
      <c r="I295" s="207"/>
    </row>
    <row r="296" spans="1:9" x14ac:dyDescent="0.35">
      <c r="A296" s="48" t="s">
        <v>77</v>
      </c>
      <c r="B296" s="41">
        <v>86</v>
      </c>
      <c r="C296" s="41" t="s">
        <v>62</v>
      </c>
      <c r="D296" s="172">
        <v>69.61</v>
      </c>
      <c r="E296" s="47">
        <f t="shared" si="7"/>
        <v>5986.46</v>
      </c>
      <c r="F296" s="205"/>
      <c r="G296" s="206"/>
      <c r="H296" s="206"/>
      <c r="I296" s="207"/>
    </row>
    <row r="297" spans="1:9" x14ac:dyDescent="0.35">
      <c r="A297" s="48" t="s">
        <v>78</v>
      </c>
      <c r="B297" s="41">
        <v>86</v>
      </c>
      <c r="C297" s="41" t="s">
        <v>62</v>
      </c>
      <c r="D297" s="172">
        <v>71.67</v>
      </c>
      <c r="E297" s="47">
        <f t="shared" si="7"/>
        <v>6163.62</v>
      </c>
      <c r="F297" s="205"/>
      <c r="G297" s="206"/>
      <c r="H297" s="206"/>
      <c r="I297" s="207"/>
    </row>
    <row r="298" spans="1:9" x14ac:dyDescent="0.35">
      <c r="A298" s="48" t="s">
        <v>79</v>
      </c>
      <c r="B298" s="41">
        <v>86</v>
      </c>
      <c r="C298" s="41" t="s">
        <v>62</v>
      </c>
      <c r="D298" s="172">
        <v>22.52</v>
      </c>
      <c r="E298" s="47">
        <f t="shared" si="7"/>
        <v>1936.72</v>
      </c>
      <c r="F298" s="205"/>
      <c r="G298" s="206"/>
      <c r="H298" s="206"/>
      <c r="I298" s="207"/>
    </row>
    <row r="299" spans="1:9" x14ac:dyDescent="0.35">
      <c r="A299" s="48" t="s">
        <v>80</v>
      </c>
      <c r="B299" s="41">
        <v>86</v>
      </c>
      <c r="C299" s="41" t="s">
        <v>62</v>
      </c>
      <c r="D299" s="172">
        <v>46.17</v>
      </c>
      <c r="E299" s="47">
        <f t="shared" si="7"/>
        <v>3970.6200000000003</v>
      </c>
      <c r="F299" s="205"/>
      <c r="G299" s="206"/>
      <c r="H299" s="206"/>
      <c r="I299" s="207"/>
    </row>
    <row r="300" spans="1:9" x14ac:dyDescent="0.35">
      <c r="A300" s="48" t="s">
        <v>81</v>
      </c>
      <c r="B300" s="41">
        <v>86</v>
      </c>
      <c r="C300" s="41" t="s">
        <v>62</v>
      </c>
      <c r="D300" s="172">
        <v>66.55</v>
      </c>
      <c r="E300" s="47">
        <f t="shared" si="7"/>
        <v>5723.3</v>
      </c>
      <c r="F300" s="205"/>
      <c r="G300" s="206"/>
      <c r="H300" s="206"/>
      <c r="I300" s="207"/>
    </row>
    <row r="301" spans="1:9" ht="15.75" customHeight="1" x14ac:dyDescent="0.35">
      <c r="A301" s="50" t="s">
        <v>82</v>
      </c>
      <c r="B301" s="41">
        <v>86</v>
      </c>
      <c r="C301" s="41" t="s">
        <v>62</v>
      </c>
      <c r="D301" s="172">
        <v>25.6</v>
      </c>
      <c r="E301" s="47">
        <f t="shared" si="7"/>
        <v>2201.6</v>
      </c>
      <c r="F301" s="205"/>
      <c r="G301" s="206"/>
      <c r="H301" s="206"/>
      <c r="I301" s="207"/>
    </row>
    <row r="302" spans="1:9" ht="15.75" customHeight="1" x14ac:dyDescent="0.35">
      <c r="A302" s="48" t="s">
        <v>83</v>
      </c>
      <c r="B302" s="41">
        <v>1</v>
      </c>
      <c r="C302" s="41" t="s">
        <v>73</v>
      </c>
      <c r="D302" s="172">
        <v>8190.48</v>
      </c>
      <c r="E302" s="47">
        <f t="shared" si="7"/>
        <v>8190.48</v>
      </c>
      <c r="F302" s="205"/>
      <c r="G302" s="206"/>
      <c r="H302" s="206"/>
      <c r="I302" s="207"/>
    </row>
    <row r="303" spans="1:9" ht="15.75" customHeight="1" x14ac:dyDescent="0.35">
      <c r="A303" s="48" t="s">
        <v>84</v>
      </c>
      <c r="B303" s="41">
        <v>1</v>
      </c>
      <c r="C303" s="41" t="s">
        <v>73</v>
      </c>
      <c r="D303" s="172">
        <v>6142.86</v>
      </c>
      <c r="E303" s="47">
        <f t="shared" si="7"/>
        <v>6142.86</v>
      </c>
      <c r="F303" s="205"/>
      <c r="G303" s="206"/>
      <c r="H303" s="206"/>
      <c r="I303" s="207"/>
    </row>
    <row r="304" spans="1:9" ht="15.75" customHeight="1" thickBot="1" x14ac:dyDescent="0.4">
      <c r="A304" s="143" t="s">
        <v>85</v>
      </c>
      <c r="B304" s="41">
        <v>1</v>
      </c>
      <c r="C304" s="41" t="s">
        <v>73</v>
      </c>
      <c r="D304" s="172">
        <v>4607.0200000000004</v>
      </c>
      <c r="E304" s="47">
        <f t="shared" si="7"/>
        <v>4607.0200000000004</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v>179.17</v>
      </c>
      <c r="E306" s="47">
        <f t="shared" si="7"/>
        <v>15408.619999999999</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v>6769.43</v>
      </c>
      <c r="E308" s="47">
        <f t="shared" si="7"/>
        <v>6769.43</v>
      </c>
      <c r="F308" s="205"/>
      <c r="G308" s="206"/>
      <c r="H308" s="206"/>
      <c r="I308" s="207"/>
    </row>
    <row r="309" spans="1:9" ht="15.75" customHeight="1" x14ac:dyDescent="0.35">
      <c r="A309" s="48" t="s">
        <v>234</v>
      </c>
      <c r="B309" s="142">
        <v>1</v>
      </c>
      <c r="C309" s="142" t="s">
        <v>90</v>
      </c>
      <c r="D309" s="172">
        <v>1838.1</v>
      </c>
      <c r="E309" s="47">
        <f t="shared" si="7"/>
        <v>1838.1</v>
      </c>
      <c r="F309" s="205"/>
      <c r="G309" s="206"/>
      <c r="H309" s="206"/>
      <c r="I309" s="207"/>
    </row>
    <row r="310" spans="1:9" ht="15.75" customHeight="1" x14ac:dyDescent="0.35">
      <c r="A310" s="48" t="s">
        <v>92</v>
      </c>
      <c r="B310" s="41">
        <v>1</v>
      </c>
      <c r="C310" s="142" t="s">
        <v>90</v>
      </c>
      <c r="D310" s="172">
        <v>5375</v>
      </c>
      <c r="E310" s="47">
        <f t="shared" si="7"/>
        <v>5375</v>
      </c>
      <c r="F310" s="205"/>
      <c r="G310" s="206"/>
      <c r="H310" s="206"/>
      <c r="I310" s="207"/>
    </row>
    <row r="311" spans="1:9" ht="15.75" customHeight="1" x14ac:dyDescent="0.35">
      <c r="A311" s="48" t="s">
        <v>93</v>
      </c>
      <c r="B311" s="41">
        <v>1</v>
      </c>
      <c r="C311" s="142" t="s">
        <v>90</v>
      </c>
      <c r="D311" s="172">
        <v>24587.82</v>
      </c>
      <c r="E311" s="47">
        <f t="shared" si="7"/>
        <v>24587.82</v>
      </c>
      <c r="F311" s="205"/>
      <c r="G311" s="206"/>
      <c r="H311" s="206"/>
      <c r="I311" s="207"/>
    </row>
    <row r="312" spans="1:9" ht="15.75" customHeight="1" thickBot="1" x14ac:dyDescent="0.4">
      <c r="A312" s="48" t="s">
        <v>94</v>
      </c>
      <c r="B312" s="142">
        <v>1</v>
      </c>
      <c r="C312" s="41" t="s">
        <v>90</v>
      </c>
      <c r="D312" s="172">
        <v>3000</v>
      </c>
      <c r="E312" s="47">
        <f t="shared" si="7"/>
        <v>3000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v>61.43</v>
      </c>
      <c r="E314" s="47">
        <f t="shared" si="7"/>
        <v>5282.98</v>
      </c>
      <c r="F314" s="205"/>
      <c r="G314" s="206"/>
      <c r="H314" s="206"/>
      <c r="I314" s="207"/>
    </row>
    <row r="315" spans="1:9" ht="15.75" customHeight="1" x14ac:dyDescent="0.35">
      <c r="A315" s="48" t="s">
        <v>97</v>
      </c>
      <c r="B315" s="41">
        <v>86</v>
      </c>
      <c r="C315" s="41" t="s">
        <v>62</v>
      </c>
      <c r="D315" s="172">
        <v>0</v>
      </c>
      <c r="E315" s="47">
        <f t="shared" si="7"/>
        <v>0</v>
      </c>
      <c r="F315" s="205"/>
      <c r="G315" s="206"/>
      <c r="H315" s="206"/>
      <c r="I315" s="207"/>
    </row>
    <row r="316" spans="1:9" ht="15.75" customHeight="1" x14ac:dyDescent="0.35">
      <c r="A316" s="48" t="s">
        <v>98</v>
      </c>
      <c r="B316" s="41">
        <v>86</v>
      </c>
      <c r="C316" s="41" t="s">
        <v>62</v>
      </c>
      <c r="D316" s="172">
        <v>691.07</v>
      </c>
      <c r="E316" s="47">
        <f t="shared" si="7"/>
        <v>59432.020000000004</v>
      </c>
      <c r="F316" s="205"/>
      <c r="G316" s="206"/>
      <c r="H316" s="206"/>
      <c r="I316" s="207"/>
    </row>
    <row r="317" spans="1:9" ht="15.75" customHeight="1" thickBot="1" x14ac:dyDescent="0.4">
      <c r="A317" s="48" t="s">
        <v>99</v>
      </c>
      <c r="B317" s="41">
        <v>86</v>
      </c>
      <c r="C317" s="41" t="s">
        <v>62</v>
      </c>
      <c r="D317" s="172">
        <v>15.37</v>
      </c>
      <c r="E317" s="47">
        <f t="shared" si="7"/>
        <v>1321.82</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v>1791.67</v>
      </c>
      <c r="E319" s="47">
        <f t="shared" si="7"/>
        <v>154083.62</v>
      </c>
      <c r="F319" s="205"/>
      <c r="G319" s="206"/>
      <c r="H319" s="206"/>
      <c r="I319" s="207"/>
    </row>
    <row r="320" spans="1:9" ht="15.75" customHeight="1" x14ac:dyDescent="0.35">
      <c r="A320" s="48" t="s">
        <v>102</v>
      </c>
      <c r="B320" s="41">
        <v>1</v>
      </c>
      <c r="C320" s="41" t="s">
        <v>90</v>
      </c>
      <c r="D320" s="172">
        <v>460.71</v>
      </c>
      <c r="E320" s="47">
        <f t="shared" si="7"/>
        <v>460.71</v>
      </c>
      <c r="F320" s="205"/>
      <c r="G320" s="206"/>
      <c r="H320" s="206"/>
      <c r="I320" s="207"/>
    </row>
    <row r="321" spans="1:9" ht="15.75" customHeight="1" x14ac:dyDescent="0.35">
      <c r="A321" s="48" t="s">
        <v>103</v>
      </c>
      <c r="B321" s="41">
        <v>1</v>
      </c>
      <c r="C321" s="41" t="s">
        <v>90</v>
      </c>
      <c r="D321" s="172">
        <v>921.43</v>
      </c>
      <c r="E321" s="47">
        <f t="shared" si="7"/>
        <v>921.43</v>
      </c>
      <c r="F321" s="205"/>
      <c r="G321" s="206"/>
      <c r="H321" s="206"/>
      <c r="I321" s="207"/>
    </row>
    <row r="322" spans="1:9" ht="15.75" customHeight="1" x14ac:dyDescent="0.35">
      <c r="A322" s="48" t="s">
        <v>104</v>
      </c>
      <c r="B322" s="41">
        <v>1</v>
      </c>
      <c r="C322" s="41" t="s">
        <v>90</v>
      </c>
      <c r="D322" s="172">
        <v>6142.86</v>
      </c>
      <c r="E322" s="47">
        <f t="shared" si="7"/>
        <v>6142.86</v>
      </c>
      <c r="F322" s="205"/>
      <c r="G322" s="206"/>
      <c r="H322" s="206"/>
      <c r="I322" s="207"/>
    </row>
    <row r="323" spans="1:9" ht="15.75" customHeight="1" thickBot="1" x14ac:dyDescent="0.4">
      <c r="A323" s="48" t="s">
        <v>105</v>
      </c>
      <c r="B323" s="41">
        <v>86</v>
      </c>
      <c r="C323" s="41" t="s">
        <v>62</v>
      </c>
      <c r="D323" s="172">
        <v>250.83</v>
      </c>
      <c r="E323" s="47">
        <f t="shared" si="7"/>
        <v>21571.38</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v>1526.5</v>
      </c>
      <c r="E325" s="47">
        <f t="shared" si="7"/>
        <v>65639.5</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v>0</v>
      </c>
      <c r="E327" s="47">
        <f t="shared" si="7"/>
        <v>0</v>
      </c>
      <c r="F327" s="205"/>
      <c r="G327" s="206"/>
      <c r="H327" s="206"/>
      <c r="I327" s="207"/>
    </row>
    <row r="328" spans="1:9" ht="15.75" customHeight="1" x14ac:dyDescent="0.35">
      <c r="A328" s="51" t="s">
        <v>110</v>
      </c>
      <c r="B328" s="41">
        <v>43</v>
      </c>
      <c r="C328" s="41" t="s">
        <v>62</v>
      </c>
      <c r="D328" s="172">
        <v>0</v>
      </c>
      <c r="E328" s="47">
        <f t="shared" si="7"/>
        <v>0</v>
      </c>
      <c r="F328" s="205"/>
      <c r="G328" s="206"/>
      <c r="H328" s="206"/>
      <c r="I328" s="207"/>
    </row>
    <row r="329" spans="1:9" ht="15.75" customHeight="1" x14ac:dyDescent="0.35">
      <c r="A329" s="51" t="s">
        <v>111</v>
      </c>
      <c r="B329" s="41">
        <v>43</v>
      </c>
      <c r="C329" s="41" t="s">
        <v>62</v>
      </c>
      <c r="D329" s="172">
        <v>501.67</v>
      </c>
      <c r="E329" s="47">
        <f t="shared" si="7"/>
        <v>21571.81</v>
      </c>
      <c r="F329" s="205"/>
      <c r="G329" s="206"/>
      <c r="H329" s="206"/>
      <c r="I329" s="207"/>
    </row>
    <row r="330" spans="1:9" ht="15.75" customHeight="1" x14ac:dyDescent="0.35">
      <c r="A330" s="51" t="s">
        <v>112</v>
      </c>
      <c r="B330" s="41">
        <v>43</v>
      </c>
      <c r="C330" s="41" t="s">
        <v>62</v>
      </c>
      <c r="D330" s="172">
        <v>0</v>
      </c>
      <c r="E330" s="47">
        <f t="shared" si="7"/>
        <v>0</v>
      </c>
      <c r="F330" s="205"/>
      <c r="G330" s="206"/>
      <c r="H330" s="206"/>
      <c r="I330" s="207"/>
    </row>
    <row r="331" spans="1:9" ht="15.75" customHeight="1" thickBot="1" x14ac:dyDescent="0.4">
      <c r="A331" s="50" t="s">
        <v>113</v>
      </c>
      <c r="B331" s="41">
        <v>43</v>
      </c>
      <c r="C331" s="41" t="s">
        <v>62</v>
      </c>
      <c r="D331" s="172">
        <v>51.19</v>
      </c>
      <c r="E331" s="47">
        <f t="shared" si="7"/>
        <v>2201.17</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v>46.07</v>
      </c>
      <c r="E333" s="47">
        <f t="shared" si="7"/>
        <v>46.07</v>
      </c>
      <c r="F333" s="205"/>
      <c r="G333" s="206"/>
      <c r="H333" s="206"/>
      <c r="I333" s="207"/>
    </row>
    <row r="334" spans="1:9" ht="15.75" customHeight="1" x14ac:dyDescent="0.35">
      <c r="A334" s="50" t="s">
        <v>116</v>
      </c>
      <c r="B334" s="41">
        <v>1</v>
      </c>
      <c r="C334" s="41" t="s">
        <v>90</v>
      </c>
      <c r="D334" s="172">
        <v>0</v>
      </c>
      <c r="E334" s="47">
        <f t="shared" si="7"/>
        <v>0</v>
      </c>
      <c r="F334" s="205"/>
      <c r="G334" s="206"/>
      <c r="H334" s="206"/>
      <c r="I334" s="207"/>
    </row>
    <row r="335" spans="1:9" ht="15.75" customHeight="1" thickBot="1" x14ac:dyDescent="0.4">
      <c r="A335" s="50" t="s">
        <v>117</v>
      </c>
      <c r="B335" s="41">
        <v>1</v>
      </c>
      <c r="C335" s="41" t="s">
        <v>90</v>
      </c>
      <c r="D335" s="172">
        <v>0</v>
      </c>
      <c r="E335" s="47">
        <f t="shared" si="7"/>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v>0</v>
      </c>
      <c r="E337" s="47">
        <f t="shared" si="7"/>
        <v>0</v>
      </c>
      <c r="F337" s="205"/>
      <c r="G337" s="206"/>
      <c r="H337" s="206"/>
      <c r="I337" s="207"/>
    </row>
    <row r="338" spans="1:9" ht="15.75" customHeight="1" x14ac:dyDescent="0.35">
      <c r="A338" s="51" t="s">
        <v>120</v>
      </c>
      <c r="B338" s="41">
        <v>1</v>
      </c>
      <c r="C338" s="41" t="s">
        <v>90</v>
      </c>
      <c r="D338" s="172">
        <v>0</v>
      </c>
      <c r="E338" s="47">
        <f t="shared" si="7"/>
        <v>0</v>
      </c>
      <c r="F338" s="205"/>
      <c r="G338" s="206"/>
      <c r="H338" s="206"/>
      <c r="I338" s="207"/>
    </row>
    <row r="339" spans="1:9" ht="15.75" customHeight="1" thickBot="1" x14ac:dyDescent="0.4">
      <c r="A339" s="50" t="s">
        <v>121</v>
      </c>
      <c r="B339" s="41">
        <v>1</v>
      </c>
      <c r="C339" s="41" t="s">
        <v>90</v>
      </c>
      <c r="D339" s="172">
        <v>0</v>
      </c>
      <c r="E339" s="47">
        <f t="shared" si="7"/>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v>20476</v>
      </c>
      <c r="E341" s="47">
        <f t="shared" si="7"/>
        <v>20476</v>
      </c>
      <c r="F341" s="205"/>
      <c r="G341" s="206"/>
      <c r="H341" s="206"/>
      <c r="I341" s="207"/>
    </row>
    <row r="342" spans="1:9" ht="15.75" customHeight="1" x14ac:dyDescent="0.35">
      <c r="A342" s="50" t="s">
        <v>124</v>
      </c>
      <c r="B342" s="41">
        <v>1</v>
      </c>
      <c r="C342" s="41" t="s">
        <v>90</v>
      </c>
      <c r="D342" s="172">
        <v>0</v>
      </c>
      <c r="E342" s="47">
        <f t="shared" si="7"/>
        <v>0</v>
      </c>
      <c r="F342" s="205"/>
      <c r="G342" s="206"/>
      <c r="H342" s="206"/>
      <c r="I342" s="207"/>
    </row>
    <row r="343" spans="1:9" ht="15.75" customHeight="1" x14ac:dyDescent="0.35">
      <c r="A343" s="50" t="s">
        <v>125</v>
      </c>
      <c r="B343" s="41">
        <v>1</v>
      </c>
      <c r="C343" s="41" t="s">
        <v>90</v>
      </c>
      <c r="D343" s="172">
        <v>0</v>
      </c>
      <c r="E343" s="47">
        <f t="shared" si="7"/>
        <v>0</v>
      </c>
      <c r="F343" s="205"/>
      <c r="G343" s="206"/>
      <c r="H343" s="206"/>
      <c r="I343" s="207"/>
    </row>
    <row r="344" spans="1:9" ht="15.75" customHeight="1" x14ac:dyDescent="0.35">
      <c r="A344" s="50" t="s">
        <v>126</v>
      </c>
      <c r="B344" s="41">
        <v>1</v>
      </c>
      <c r="C344" s="41" t="s">
        <v>90</v>
      </c>
      <c r="D344" s="172">
        <v>1638.1</v>
      </c>
      <c r="E344" s="47">
        <f t="shared" si="7"/>
        <v>1638.1</v>
      </c>
      <c r="F344" s="205"/>
      <c r="G344" s="206"/>
      <c r="H344" s="206"/>
      <c r="I344" s="207"/>
    </row>
    <row r="345" spans="1:9" ht="15.75" customHeight="1" x14ac:dyDescent="0.35">
      <c r="A345" s="50" t="s">
        <v>127</v>
      </c>
      <c r="B345" s="41">
        <v>1</v>
      </c>
      <c r="C345" s="41" t="s">
        <v>90</v>
      </c>
      <c r="D345" s="172">
        <v>20476.2</v>
      </c>
      <c r="E345" s="47">
        <f t="shared" si="7"/>
        <v>20476.2</v>
      </c>
      <c r="F345" s="205"/>
      <c r="G345" s="206"/>
      <c r="H345" s="206"/>
      <c r="I345" s="207"/>
    </row>
    <row r="346" spans="1:9" ht="15.75" customHeight="1" x14ac:dyDescent="0.35">
      <c r="A346" s="50" t="s">
        <v>128</v>
      </c>
      <c r="B346" s="41">
        <v>1</v>
      </c>
      <c r="C346" s="41" t="s">
        <v>90</v>
      </c>
      <c r="D346" s="172">
        <v>3071.43</v>
      </c>
      <c r="E346" s="47">
        <f t="shared" si="7"/>
        <v>3071.43</v>
      </c>
      <c r="F346" s="205"/>
      <c r="G346" s="206"/>
      <c r="H346" s="206"/>
      <c r="I346" s="207"/>
    </row>
    <row r="347" spans="1:9" ht="15.75" customHeight="1" x14ac:dyDescent="0.35">
      <c r="A347" s="50" t="s">
        <v>129</v>
      </c>
      <c r="B347" s="41">
        <v>1</v>
      </c>
      <c r="C347" s="41" t="s">
        <v>90</v>
      </c>
      <c r="D347" s="172">
        <v>20721.91</v>
      </c>
      <c r="E347" s="47">
        <f t="shared" si="7"/>
        <v>20721.91</v>
      </c>
      <c r="F347" s="205"/>
      <c r="G347" s="206"/>
      <c r="H347" s="206"/>
      <c r="I347" s="207"/>
    </row>
    <row r="348" spans="1:9" ht="15.75" customHeight="1" x14ac:dyDescent="0.35">
      <c r="A348" s="50" t="s">
        <v>130</v>
      </c>
      <c r="B348" s="41">
        <v>1</v>
      </c>
      <c r="C348" s="41" t="s">
        <v>90</v>
      </c>
      <c r="D348" s="172">
        <v>0</v>
      </c>
      <c r="E348" s="47">
        <f t="shared" si="7"/>
        <v>0</v>
      </c>
      <c r="F348" s="205" t="s">
        <v>132</v>
      </c>
      <c r="G348" s="206"/>
      <c r="H348" s="206"/>
      <c r="I348" s="207"/>
    </row>
    <row r="349" spans="1:9" ht="15.75" customHeight="1" x14ac:dyDescent="0.35">
      <c r="A349" s="50" t="s">
        <v>133</v>
      </c>
      <c r="B349" s="41">
        <v>1</v>
      </c>
      <c r="C349" s="41" t="s">
        <v>90</v>
      </c>
      <c r="D349" s="172">
        <v>75000</v>
      </c>
      <c r="E349" s="47">
        <f t="shared" si="7"/>
        <v>75000</v>
      </c>
      <c r="F349" s="205" t="s">
        <v>134</v>
      </c>
      <c r="G349" s="206"/>
      <c r="H349" s="206"/>
      <c r="I349" s="207"/>
    </row>
    <row r="350" spans="1:9" ht="15.75" customHeight="1" thickBot="1" x14ac:dyDescent="0.4">
      <c r="A350" s="50" t="s">
        <v>135</v>
      </c>
      <c r="B350" s="41">
        <v>1</v>
      </c>
      <c r="C350" s="41" t="s">
        <v>90</v>
      </c>
      <c r="D350" s="172">
        <v>100000</v>
      </c>
      <c r="E350" s="47">
        <f t="shared" si="7"/>
        <v>100000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v>5119.05</v>
      </c>
      <c r="E352" s="47">
        <f t="shared" si="7"/>
        <v>5119.05</v>
      </c>
      <c r="F352" s="205"/>
      <c r="G352" s="206"/>
      <c r="H352" s="206"/>
      <c r="I352" s="207"/>
    </row>
    <row r="353" spans="1:9" ht="15.75" customHeight="1" x14ac:dyDescent="0.35">
      <c r="A353" s="50" t="s">
        <v>139</v>
      </c>
      <c r="B353" s="41">
        <v>1</v>
      </c>
      <c r="C353" s="41" t="s">
        <v>90</v>
      </c>
      <c r="D353" s="172">
        <v>0</v>
      </c>
      <c r="E353" s="47">
        <f t="shared" si="7"/>
        <v>0</v>
      </c>
      <c r="F353" s="205"/>
      <c r="G353" s="206"/>
      <c r="H353" s="206"/>
      <c r="I353" s="207"/>
    </row>
    <row r="354" spans="1:9" ht="15.75" customHeight="1" x14ac:dyDescent="0.35">
      <c r="A354" s="48" t="s">
        <v>140</v>
      </c>
      <c r="B354" s="41">
        <v>1</v>
      </c>
      <c r="C354" s="41" t="s">
        <v>73</v>
      </c>
      <c r="D354" s="172">
        <v>0</v>
      </c>
      <c r="E354" s="47">
        <f t="shared" si="7"/>
        <v>0</v>
      </c>
      <c r="F354" s="205"/>
      <c r="G354" s="206"/>
      <c r="H354" s="206"/>
      <c r="I354" s="207"/>
    </row>
    <row r="355" spans="1:9" ht="15.75" customHeight="1" x14ac:dyDescent="0.35">
      <c r="A355" s="50" t="s">
        <v>141</v>
      </c>
      <c r="B355" s="41">
        <v>1</v>
      </c>
      <c r="C355" s="41" t="s">
        <v>90</v>
      </c>
      <c r="D355" s="172">
        <v>6142.86</v>
      </c>
      <c r="E355" s="47">
        <f t="shared" ref="E355:E371" si="8">SUM(B355)*D355</f>
        <v>6142.86</v>
      </c>
      <c r="F355" s="205"/>
      <c r="G355" s="206"/>
      <c r="H355" s="206"/>
      <c r="I355" s="207"/>
    </row>
    <row r="356" spans="1:9" ht="15.75" customHeight="1" thickBot="1" x14ac:dyDescent="0.4">
      <c r="A356" s="50" t="s">
        <v>142</v>
      </c>
      <c r="B356" s="41">
        <v>1</v>
      </c>
      <c r="C356" s="41" t="s">
        <v>90</v>
      </c>
      <c r="D356" s="172">
        <v>9009.3799999999992</v>
      </c>
      <c r="E356" s="47">
        <f t="shared" si="8"/>
        <v>9009.3799999999992</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v>0</v>
      </c>
      <c r="E358" s="47">
        <f t="shared" si="8"/>
        <v>0</v>
      </c>
      <c r="F358" s="205"/>
      <c r="G358" s="206"/>
      <c r="H358" s="206"/>
      <c r="I358" s="207"/>
    </row>
    <row r="359" spans="1:9" ht="15.75" customHeight="1" x14ac:dyDescent="0.35">
      <c r="A359" s="50" t="s">
        <v>145</v>
      </c>
      <c r="B359" s="41">
        <v>1</v>
      </c>
      <c r="C359" s="41" t="s">
        <v>90</v>
      </c>
      <c r="D359" s="172">
        <v>0</v>
      </c>
      <c r="E359" s="47">
        <f t="shared" si="8"/>
        <v>0</v>
      </c>
      <c r="F359" s="205"/>
      <c r="G359" s="206"/>
      <c r="H359" s="206"/>
      <c r="I359" s="207"/>
    </row>
    <row r="360" spans="1:9" ht="15.75" customHeight="1" x14ac:dyDescent="0.35">
      <c r="A360" s="50" t="s">
        <v>146</v>
      </c>
      <c r="B360" s="41">
        <v>1</v>
      </c>
      <c r="C360" s="41" t="s">
        <v>90</v>
      </c>
      <c r="D360" s="172">
        <v>0</v>
      </c>
      <c r="E360" s="47">
        <f t="shared" si="8"/>
        <v>0</v>
      </c>
      <c r="F360" s="205"/>
      <c r="G360" s="206"/>
      <c r="H360" s="206"/>
      <c r="I360" s="207"/>
    </row>
    <row r="361" spans="1:9" ht="15.75" customHeight="1" x14ac:dyDescent="0.35">
      <c r="A361" s="50" t="s">
        <v>147</v>
      </c>
      <c r="B361" s="41">
        <v>15</v>
      </c>
      <c r="C361" s="41" t="s">
        <v>131</v>
      </c>
      <c r="D361" s="172">
        <v>230.36</v>
      </c>
      <c r="E361" s="47">
        <f t="shared" si="8"/>
        <v>3455.4</v>
      </c>
      <c r="F361" s="205"/>
      <c r="G361" s="206"/>
      <c r="H361" s="206"/>
      <c r="I361" s="207"/>
    </row>
    <row r="362" spans="1:9" ht="15.75" customHeight="1" x14ac:dyDescent="0.35">
      <c r="A362" s="50" t="s">
        <v>148</v>
      </c>
      <c r="B362" s="41">
        <v>1</v>
      </c>
      <c r="C362" s="41" t="s">
        <v>90</v>
      </c>
      <c r="D362" s="172">
        <v>0</v>
      </c>
      <c r="E362" s="47">
        <f t="shared" si="8"/>
        <v>0</v>
      </c>
      <c r="F362" s="205"/>
      <c r="G362" s="206"/>
      <c r="H362" s="206"/>
      <c r="I362" s="207"/>
    </row>
    <row r="363" spans="1:9" ht="15.75" customHeight="1" thickBot="1" x14ac:dyDescent="0.4">
      <c r="A363" s="50" t="s">
        <v>149</v>
      </c>
      <c r="B363" s="41">
        <v>80</v>
      </c>
      <c r="C363" s="41" t="s">
        <v>131</v>
      </c>
      <c r="D363" s="172">
        <v>66.55</v>
      </c>
      <c r="E363" s="47">
        <f t="shared" si="8"/>
        <v>5324</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v>144487</v>
      </c>
      <c r="E365" s="47">
        <f t="shared" si="8"/>
        <v>144487</v>
      </c>
      <c r="F365" s="205"/>
      <c r="G365" s="206"/>
      <c r="H365" s="206"/>
      <c r="I365" s="207"/>
    </row>
    <row r="366" spans="1:9" ht="15.75" customHeight="1" x14ac:dyDescent="0.35">
      <c r="A366" s="48" t="s">
        <v>152</v>
      </c>
      <c r="B366" s="41">
        <v>1</v>
      </c>
      <c r="C366" s="41" t="s">
        <v>73</v>
      </c>
      <c r="D366" s="172">
        <v>0</v>
      </c>
      <c r="E366" s="47">
        <f t="shared" si="8"/>
        <v>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v>0</v>
      </c>
      <c r="E369" s="47">
        <f t="shared" si="8"/>
        <v>0</v>
      </c>
      <c r="F369" s="205"/>
      <c r="G369" s="206"/>
      <c r="H369" s="206"/>
      <c r="I369" s="207"/>
    </row>
    <row r="370" spans="1:9" ht="15.75" customHeight="1" x14ac:dyDescent="0.35">
      <c r="A370" s="48" t="s">
        <v>158</v>
      </c>
      <c r="B370" s="41">
        <v>1</v>
      </c>
      <c r="C370" s="41" t="s">
        <v>90</v>
      </c>
      <c r="D370" s="172">
        <v>0</v>
      </c>
      <c r="E370" s="47">
        <f t="shared" si="8"/>
        <v>0</v>
      </c>
      <c r="F370" s="205"/>
      <c r="G370" s="206"/>
      <c r="H370" s="206"/>
      <c r="I370" s="207"/>
    </row>
    <row r="371" spans="1:9" ht="15.75" customHeight="1" x14ac:dyDescent="0.35">
      <c r="A371" s="48" t="s">
        <v>159</v>
      </c>
      <c r="B371" s="41">
        <v>1</v>
      </c>
      <c r="C371" s="41" t="s">
        <v>90</v>
      </c>
      <c r="D371" s="172">
        <v>0</v>
      </c>
      <c r="E371" s="47">
        <f t="shared" si="8"/>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1344605.17</v>
      </c>
      <c r="F373" s="199"/>
      <c r="G373" s="200"/>
      <c r="H373" s="200"/>
      <c r="I373" s="201"/>
    </row>
    <row r="374" spans="1:9" ht="16.5" customHeight="1" thickTop="1" thickBot="1" x14ac:dyDescent="0.4">
      <c r="A374" s="52" t="s">
        <v>161</v>
      </c>
      <c r="B374" s="53"/>
      <c r="C374" s="54"/>
      <c r="D374" s="55"/>
      <c r="E374" s="56">
        <f>SUM(E373)/B261</f>
        <v>15634.943837209301</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x14ac:dyDescent="0.35">
      <c r="A377" s="61" t="s">
        <v>163</v>
      </c>
      <c r="B377" s="62"/>
      <c r="C377" s="63"/>
      <c r="D377" s="64"/>
      <c r="E377" s="174">
        <v>0.05</v>
      </c>
      <c r="F377" s="237"/>
      <c r="G377" s="238"/>
      <c r="H377" s="238"/>
      <c r="I377" s="239"/>
    </row>
    <row r="378" spans="1:9" ht="15.75" customHeight="1" thickBot="1" x14ac:dyDescent="0.4">
      <c r="A378" s="61" t="s">
        <v>164</v>
      </c>
      <c r="B378" s="66"/>
      <c r="C378" s="67"/>
      <c r="D378" s="68"/>
      <c r="E378" s="175">
        <v>0.02</v>
      </c>
      <c r="F378" s="248"/>
      <c r="G378" s="249"/>
      <c r="H378" s="249"/>
      <c r="I378" s="250"/>
    </row>
    <row r="379" spans="1:9" ht="16.5" customHeight="1" thickTop="1" thickBot="1" x14ac:dyDescent="0.4">
      <c r="A379" s="52" t="s">
        <v>165</v>
      </c>
      <c r="B379" s="53"/>
      <c r="C379" s="54"/>
      <c r="D379" s="55"/>
      <c r="E379" s="94">
        <f>SUM(E377:E378)</f>
        <v>7.0000000000000007E-2</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127.28</v>
      </c>
      <c r="E385" s="78">
        <f>SUM(B385)*D385</f>
        <v>9113.2479999999996</v>
      </c>
      <c r="F385" s="82">
        <v>3</v>
      </c>
      <c r="G385" s="83">
        <f>SUM(E385*F385)</f>
        <v>27339.743999999999</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846.67</v>
      </c>
      <c r="E387" s="78">
        <f>SUM(B387)*D387</f>
        <v>60621.571999999993</v>
      </c>
      <c r="F387" s="82">
        <v>3</v>
      </c>
      <c r="G387" s="83">
        <f>SUM(E387*F387)</f>
        <v>181864.71599999999</v>
      </c>
      <c r="H387" s="80"/>
      <c r="I387" s="75"/>
    </row>
    <row r="388" spans="1:9" ht="16" thickBot="1" x14ac:dyDescent="0.4">
      <c r="A388" s="179" t="s">
        <v>173</v>
      </c>
      <c r="B388" s="129">
        <v>1</v>
      </c>
      <c r="C388" s="39" t="s">
        <v>90</v>
      </c>
      <c r="D388" s="176">
        <v>4838.47</v>
      </c>
      <c r="E388" s="78">
        <f>SUM(B388)*D388</f>
        <v>4838.47</v>
      </c>
      <c r="F388" s="85">
        <v>3</v>
      </c>
      <c r="G388" s="86">
        <f>SUM(E388*F388)</f>
        <v>14515.41</v>
      </c>
      <c r="H388" s="80"/>
      <c r="I388" s="75"/>
    </row>
    <row r="389" spans="1:9" ht="16" thickBot="1" x14ac:dyDescent="0.4">
      <c r="A389" s="87" t="s">
        <v>174</v>
      </c>
      <c r="B389" s="40"/>
      <c r="C389" s="40"/>
      <c r="D389" s="40"/>
      <c r="E389" s="40"/>
      <c r="F389" s="88"/>
      <c r="G389" s="89">
        <f>SUM(G385:G388)</f>
        <v>223719.87</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144.63999999999999</v>
      </c>
      <c r="E393" s="78">
        <f>SUM(B393)*D393</f>
        <v>10356.223999999998</v>
      </c>
      <c r="F393" s="82">
        <v>16</v>
      </c>
      <c r="G393" s="83">
        <f>SUM(E393*F393)</f>
        <v>165699.58399999997</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846.67</v>
      </c>
      <c r="E395" s="78">
        <f>SUM(B395)*D395</f>
        <v>60621.571999999993</v>
      </c>
      <c r="F395" s="82">
        <v>16</v>
      </c>
      <c r="G395" s="83">
        <f>SUM(E395*F395)</f>
        <v>969945.15199999989</v>
      </c>
      <c r="H395" s="80"/>
      <c r="I395" s="75"/>
    </row>
    <row r="396" spans="1:9" ht="16" thickBot="1" x14ac:dyDescent="0.4">
      <c r="A396" s="179" t="s">
        <v>173</v>
      </c>
      <c r="B396" s="129">
        <v>1</v>
      </c>
      <c r="C396" s="39" t="s">
        <v>90</v>
      </c>
      <c r="D396" s="176">
        <v>4838.47</v>
      </c>
      <c r="E396" s="78">
        <f>SUM(B396)*D396</f>
        <v>4838.47</v>
      </c>
      <c r="F396" s="85">
        <v>16</v>
      </c>
      <c r="G396" s="86">
        <f>SUM(E396*F396)</f>
        <v>77415.520000000004</v>
      </c>
      <c r="H396" s="80"/>
      <c r="I396" s="75"/>
    </row>
    <row r="397" spans="1:9" ht="16" thickBot="1" x14ac:dyDescent="0.4">
      <c r="A397" s="87" t="s">
        <v>176</v>
      </c>
      <c r="B397" s="40"/>
      <c r="C397" s="40"/>
      <c r="D397" s="40"/>
      <c r="E397" s="40"/>
      <c r="F397" s="88"/>
      <c r="G397" s="89">
        <f>SUM(G393:G396)</f>
        <v>1213060.2559999998</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133.07</v>
      </c>
      <c r="E401" s="78">
        <f>SUM(B401)*D401</f>
        <v>11337.564</v>
      </c>
      <c r="F401" s="82">
        <v>7</v>
      </c>
      <c r="G401" s="83">
        <f>SUM(E401*F401)</f>
        <v>79362.948000000004</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823.53</v>
      </c>
      <c r="E403" s="78">
        <f>SUM(B403)*D403</f>
        <v>70164.755999999994</v>
      </c>
      <c r="F403" s="82">
        <v>7</v>
      </c>
      <c r="G403" s="83">
        <f>SUM(E403*F403)</f>
        <v>491153.29199999996</v>
      </c>
      <c r="H403" s="80"/>
      <c r="I403" s="75"/>
    </row>
    <row r="404" spans="1:9" ht="16" thickBot="1" x14ac:dyDescent="0.4">
      <c r="A404" s="179" t="s">
        <v>173</v>
      </c>
      <c r="B404" s="129">
        <v>1</v>
      </c>
      <c r="C404" s="39" t="s">
        <v>90</v>
      </c>
      <c r="D404" s="176">
        <v>4840.6499999999996</v>
      </c>
      <c r="E404" s="78">
        <f>SUM(B404)*D404</f>
        <v>4840.6499999999996</v>
      </c>
      <c r="F404" s="85">
        <v>7</v>
      </c>
      <c r="G404" s="86">
        <f>SUM(E404*F404)</f>
        <v>33884.549999999996</v>
      </c>
      <c r="H404" s="80"/>
      <c r="I404" s="75"/>
    </row>
    <row r="405" spans="1:9" ht="16" thickBot="1" x14ac:dyDescent="0.4">
      <c r="A405" s="87" t="s">
        <v>256</v>
      </c>
      <c r="B405" s="40"/>
      <c r="C405" s="40"/>
      <c r="D405" s="40"/>
      <c r="E405" s="40"/>
      <c r="F405" s="88"/>
      <c r="G405" s="89">
        <f>SUM(G401:G404)</f>
        <v>604400.79</v>
      </c>
      <c r="H405" s="90"/>
      <c r="I405" s="75"/>
    </row>
    <row r="406" spans="1:9" ht="16" thickBot="1" x14ac:dyDescent="0.4">
      <c r="A406" s="254"/>
      <c r="B406" s="255"/>
      <c r="C406" s="255"/>
      <c r="D406" s="255"/>
      <c r="E406" s="255"/>
      <c r="F406" s="255"/>
      <c r="G406" s="255"/>
      <c r="H406" s="256"/>
      <c r="I406" s="257"/>
    </row>
    <row r="407" spans="1:9" ht="16" thickBot="1" x14ac:dyDescent="0.4">
      <c r="A407" s="70" t="s">
        <v>261</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144.63999999999999</v>
      </c>
      <c r="E409" s="78">
        <f>SUM(B409)*D409</f>
        <v>12323.328</v>
      </c>
      <c r="F409" s="82">
        <v>11</v>
      </c>
      <c r="G409" s="83">
        <f>SUM(E409*F409)</f>
        <v>135556.60800000001</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846.67</v>
      </c>
      <c r="E411" s="78">
        <f>SUM(B411)*D411</f>
        <v>72136.284</v>
      </c>
      <c r="F411" s="82">
        <v>11</v>
      </c>
      <c r="G411" s="83">
        <f>SUM(E411*F411)</f>
        <v>793499.12399999995</v>
      </c>
      <c r="H411" s="80"/>
      <c r="I411" s="75"/>
    </row>
    <row r="412" spans="1:9" ht="16" thickBot="1" x14ac:dyDescent="0.4">
      <c r="A412" s="179" t="s">
        <v>173</v>
      </c>
      <c r="B412" s="129">
        <v>1</v>
      </c>
      <c r="C412" s="39" t="s">
        <v>90</v>
      </c>
      <c r="D412" s="176">
        <v>4840.6499999999996</v>
      </c>
      <c r="E412" s="78">
        <f>SUM(B412)*D412</f>
        <v>4840.6499999999996</v>
      </c>
      <c r="F412" s="85">
        <v>11</v>
      </c>
      <c r="G412" s="86">
        <f>SUM(E412*F412)</f>
        <v>53247.149999999994</v>
      </c>
      <c r="H412" s="80"/>
      <c r="I412" s="75"/>
    </row>
    <row r="413" spans="1:9" ht="16" thickBot="1" x14ac:dyDescent="0.4">
      <c r="A413" s="87" t="s">
        <v>178</v>
      </c>
      <c r="B413" s="40"/>
      <c r="C413" s="40"/>
      <c r="D413" s="40"/>
      <c r="E413" s="40"/>
      <c r="F413" s="88"/>
      <c r="G413" s="89">
        <f>SUM(G409:G412)</f>
        <v>982302.88199999998</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144.63999999999999</v>
      </c>
      <c r="E417" s="78">
        <f>SUM(B417)*D417</f>
        <v>12453.503999999997</v>
      </c>
      <c r="F417" s="82">
        <v>11</v>
      </c>
      <c r="G417" s="83">
        <f>SUM(E417*F417)</f>
        <v>136988.54399999997</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846.67</v>
      </c>
      <c r="E419" s="78">
        <f>SUM(B419)*D419</f>
        <v>72898.286999999997</v>
      </c>
      <c r="F419" s="82">
        <v>11</v>
      </c>
      <c r="G419" s="83">
        <f>SUM(E419*F419)</f>
        <v>801881.15700000001</v>
      </c>
      <c r="H419" s="80"/>
      <c r="I419" s="75"/>
    </row>
    <row r="420" spans="1:9" ht="16" thickBot="1" x14ac:dyDescent="0.4">
      <c r="A420" s="179" t="s">
        <v>173</v>
      </c>
      <c r="B420" s="129">
        <v>1</v>
      </c>
      <c r="C420" s="39" t="s">
        <v>90</v>
      </c>
      <c r="D420" s="176">
        <v>4891.78</v>
      </c>
      <c r="E420" s="78">
        <f>SUM(B420)*D420</f>
        <v>4891.78</v>
      </c>
      <c r="F420" s="85">
        <v>11</v>
      </c>
      <c r="G420" s="86">
        <f>SUM(E420*F420)</f>
        <v>53809.579999999994</v>
      </c>
      <c r="H420" s="80"/>
      <c r="I420" s="75"/>
    </row>
    <row r="421" spans="1:9" ht="16" thickBot="1" x14ac:dyDescent="0.4">
      <c r="A421" s="87" t="s">
        <v>178</v>
      </c>
      <c r="B421" s="40"/>
      <c r="C421" s="40"/>
      <c r="D421" s="40"/>
      <c r="E421" s="40"/>
      <c r="F421" s="88"/>
      <c r="G421" s="89">
        <f>SUM(G417:G420)</f>
        <v>992679.28099999996</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144.63999999999999</v>
      </c>
      <c r="E425" s="78">
        <f>SUM(B425)*D425</f>
        <v>13625.088</v>
      </c>
      <c r="F425" s="82">
        <v>22</v>
      </c>
      <c r="G425" s="83">
        <f>SUM(E425*F425)</f>
        <v>299751.93599999999</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851.3</v>
      </c>
      <c r="E427" s="78">
        <f>SUM(B427)*D427</f>
        <v>80192.459999999992</v>
      </c>
      <c r="F427" s="82">
        <v>22</v>
      </c>
      <c r="G427" s="83">
        <f>SUM(E427*F427)</f>
        <v>1764234.1199999999</v>
      </c>
      <c r="H427" s="80"/>
      <c r="I427" s="75"/>
    </row>
    <row r="428" spans="1:9" ht="16" thickBot="1" x14ac:dyDescent="0.4">
      <c r="A428" s="179" t="s">
        <v>173</v>
      </c>
      <c r="B428" s="129">
        <v>1</v>
      </c>
      <c r="C428" s="39" t="s">
        <v>90</v>
      </c>
      <c r="D428" s="176">
        <v>4828.78</v>
      </c>
      <c r="E428" s="78">
        <f>SUM(B428)*D428</f>
        <v>4828.78</v>
      </c>
      <c r="F428" s="85">
        <v>22</v>
      </c>
      <c r="G428" s="86">
        <f>SUM(E428*F428)</f>
        <v>106233.15999999999</v>
      </c>
      <c r="H428" s="80"/>
      <c r="I428" s="75"/>
    </row>
    <row r="429" spans="1:9" ht="16" thickBot="1" x14ac:dyDescent="0.4">
      <c r="A429" s="87" t="s">
        <v>181</v>
      </c>
      <c r="B429" s="40"/>
      <c r="C429" s="40"/>
      <c r="D429" s="40"/>
      <c r="E429" s="40"/>
      <c r="F429" s="88"/>
      <c r="G429" s="89">
        <f>SUM(G425:G428)</f>
        <v>2170219.216</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144.63999999999999</v>
      </c>
      <c r="E433" s="78">
        <f>SUM(B433)*D433</f>
        <v>15664.511999999999</v>
      </c>
      <c r="F433" s="82">
        <v>10</v>
      </c>
      <c r="G433" s="83">
        <f>SUM(E433*F433)</f>
        <v>156645.12</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857.9</v>
      </c>
      <c r="E435" s="78">
        <f>SUM(B435)*D435</f>
        <v>92910.569999999992</v>
      </c>
      <c r="F435" s="82">
        <v>10</v>
      </c>
      <c r="G435" s="83">
        <f>SUM(E435*F435)</f>
        <v>929105.7</v>
      </c>
      <c r="H435" s="80"/>
      <c r="I435" s="75"/>
    </row>
    <row r="436" spans="1:9" ht="16" thickBot="1" x14ac:dyDescent="0.4">
      <c r="A436" s="179" t="s">
        <v>173</v>
      </c>
      <c r="B436" s="129">
        <v>1</v>
      </c>
      <c r="C436" s="39" t="s">
        <v>90</v>
      </c>
      <c r="D436" s="176">
        <v>4837.25</v>
      </c>
      <c r="E436" s="78">
        <f>SUM(B436)*D436</f>
        <v>4837.25</v>
      </c>
      <c r="F436" s="82">
        <v>10</v>
      </c>
      <c r="G436" s="83">
        <f>SUM(E436*F436)</f>
        <v>48372.5</v>
      </c>
      <c r="H436" s="65"/>
      <c r="I436" s="75"/>
    </row>
    <row r="437" spans="1:9" ht="16" thickBot="1" x14ac:dyDescent="0.4">
      <c r="A437" s="87" t="s">
        <v>259</v>
      </c>
      <c r="B437" s="40"/>
      <c r="C437" s="40"/>
      <c r="D437" s="40"/>
      <c r="E437" s="40"/>
      <c r="F437" s="40"/>
      <c r="G437" s="89">
        <f>SUM(G433:G436)</f>
        <v>1134123.3199999998</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9.51</v>
      </c>
      <c r="E441" s="78">
        <f>SUM(B441)*D441</f>
        <v>182420.82</v>
      </c>
      <c r="F441" s="78"/>
      <c r="G441" s="111"/>
      <c r="H441" s="65"/>
      <c r="I441" s="110"/>
    </row>
    <row r="442" spans="1:9" ht="16" thickBot="1" x14ac:dyDescent="0.4">
      <c r="A442" s="117" t="s">
        <v>186</v>
      </c>
      <c r="B442" s="39">
        <v>19182</v>
      </c>
      <c r="C442" s="39" t="s">
        <v>185</v>
      </c>
      <c r="D442" s="176">
        <v>0.54</v>
      </c>
      <c r="E442" s="78">
        <f t="shared" ref="E442" si="9">SUM(B442)*D442</f>
        <v>10358.280000000001</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120.14</v>
      </c>
      <c r="E444" s="78">
        <f t="shared" ref="E444:E448" si="10">SUM(B444)*D444</f>
        <v>166874.46</v>
      </c>
      <c r="F444" s="78"/>
      <c r="G444" s="111"/>
      <c r="H444" s="65"/>
      <c r="I444" s="110"/>
    </row>
    <row r="445" spans="1:9" x14ac:dyDescent="0.35">
      <c r="A445" s="96" t="s">
        <v>189</v>
      </c>
      <c r="B445" s="39">
        <v>1022</v>
      </c>
      <c r="C445" s="39" t="s">
        <v>185</v>
      </c>
      <c r="D445" s="176">
        <v>68.069999999999993</v>
      </c>
      <c r="E445" s="78">
        <f t="shared" si="10"/>
        <v>69567.539999999994</v>
      </c>
      <c r="F445" s="78"/>
      <c r="G445" s="111"/>
      <c r="H445" s="65"/>
      <c r="I445" s="110"/>
    </row>
    <row r="446" spans="1:9" x14ac:dyDescent="0.35">
      <c r="A446" s="96" t="s">
        <v>190</v>
      </c>
      <c r="B446" s="39">
        <v>125</v>
      </c>
      <c r="C446" s="39" t="s">
        <v>185</v>
      </c>
      <c r="D446" s="176">
        <v>61.52</v>
      </c>
      <c r="E446" s="78">
        <f t="shared" si="10"/>
        <v>7690</v>
      </c>
      <c r="F446" s="78"/>
      <c r="G446" s="111"/>
      <c r="H446" s="65"/>
      <c r="I446" s="110"/>
    </row>
    <row r="447" spans="1:9" x14ac:dyDescent="0.35">
      <c r="A447" s="96" t="s">
        <v>192</v>
      </c>
      <c r="B447" s="39">
        <v>3467</v>
      </c>
      <c r="C447" s="39" t="s">
        <v>185</v>
      </c>
      <c r="D447" s="176">
        <v>61.74</v>
      </c>
      <c r="E447" s="78">
        <f t="shared" si="10"/>
        <v>214052.58000000002</v>
      </c>
      <c r="F447" s="78"/>
      <c r="G447" s="111"/>
      <c r="H447" s="65"/>
      <c r="I447" s="110"/>
    </row>
    <row r="448" spans="1:9" ht="16" thickBot="1" x14ac:dyDescent="0.4">
      <c r="A448" s="117" t="s">
        <v>193</v>
      </c>
      <c r="B448" s="39">
        <v>2134</v>
      </c>
      <c r="C448" s="39" t="s">
        <v>185</v>
      </c>
      <c r="D448" s="176">
        <v>88.91</v>
      </c>
      <c r="E448" s="78">
        <f t="shared" si="10"/>
        <v>189733.94</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21.23</v>
      </c>
      <c r="E450" s="78">
        <f t="shared" ref="E450:E455" si="11">SUM(B450)*D450</f>
        <v>128759.95</v>
      </c>
      <c r="F450" s="78"/>
      <c r="G450" s="111"/>
      <c r="H450" s="65"/>
      <c r="I450" s="110"/>
    </row>
    <row r="451" spans="1:9" x14ac:dyDescent="0.35">
      <c r="A451" s="96" t="s">
        <v>196</v>
      </c>
      <c r="B451" s="39">
        <v>1515</v>
      </c>
      <c r="C451" s="39" t="s">
        <v>185</v>
      </c>
      <c r="D451" s="129">
        <v>40</v>
      </c>
      <c r="E451" s="78">
        <f t="shared" ref="E451" si="12">SUM(B451)*D451</f>
        <v>60600</v>
      </c>
      <c r="F451" s="65" t="s">
        <v>197</v>
      </c>
      <c r="G451" s="111"/>
      <c r="H451" s="65"/>
      <c r="I451" s="110"/>
    </row>
    <row r="452" spans="1:9" x14ac:dyDescent="0.35">
      <c r="A452" s="96" t="s">
        <v>198</v>
      </c>
      <c r="B452" s="39">
        <v>134</v>
      </c>
      <c r="C452" s="41" t="s">
        <v>131</v>
      </c>
      <c r="D452" s="129">
        <v>300</v>
      </c>
      <c r="E452" s="78">
        <f t="shared" si="11"/>
        <v>40200</v>
      </c>
      <c r="F452" s="65" t="s">
        <v>197</v>
      </c>
      <c r="G452" s="111"/>
      <c r="H452" s="65"/>
      <c r="I452" s="110"/>
    </row>
    <row r="453" spans="1:9" x14ac:dyDescent="0.35">
      <c r="A453" s="91" t="s">
        <v>199</v>
      </c>
      <c r="B453" s="41">
        <v>86</v>
      </c>
      <c r="C453" s="41" t="s">
        <v>131</v>
      </c>
      <c r="D453" s="176">
        <v>188.13</v>
      </c>
      <c r="E453" s="78">
        <f t="shared" si="11"/>
        <v>16179.18</v>
      </c>
      <c r="F453" s="78"/>
      <c r="G453" s="111"/>
      <c r="H453" s="65"/>
      <c r="I453" s="110"/>
    </row>
    <row r="454" spans="1:9" x14ac:dyDescent="0.35">
      <c r="A454" s="96" t="s">
        <v>200</v>
      </c>
      <c r="B454" s="39">
        <v>1282</v>
      </c>
      <c r="C454" s="39" t="s">
        <v>201</v>
      </c>
      <c r="D454" s="176">
        <v>62.35</v>
      </c>
      <c r="E454" s="78">
        <f t="shared" si="11"/>
        <v>79932.7</v>
      </c>
      <c r="F454" s="78"/>
      <c r="G454" s="111"/>
      <c r="H454" s="65"/>
      <c r="I454" s="110"/>
    </row>
    <row r="455" spans="1:9" ht="16" thickBot="1" x14ac:dyDescent="0.4">
      <c r="A455" s="117" t="s">
        <v>202</v>
      </c>
      <c r="B455" s="39">
        <v>390</v>
      </c>
      <c r="C455" s="39" t="s">
        <v>201</v>
      </c>
      <c r="D455" s="176">
        <v>64.5</v>
      </c>
      <c r="E455" s="78">
        <f t="shared" si="11"/>
        <v>25155</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3">SUM(B457)*D457</f>
        <v>290000</v>
      </c>
      <c r="F457" s="65" t="s">
        <v>197</v>
      </c>
      <c r="G457" s="111"/>
      <c r="H457" s="65"/>
      <c r="I457" s="110"/>
    </row>
    <row r="458" spans="1:9" x14ac:dyDescent="0.35">
      <c r="A458" s="96" t="s">
        <v>205</v>
      </c>
      <c r="B458" s="39">
        <v>80</v>
      </c>
      <c r="C458" s="39" t="s">
        <v>90</v>
      </c>
      <c r="D458" s="176">
        <v>2703.3890000000001</v>
      </c>
      <c r="E458" s="78">
        <f t="shared" si="13"/>
        <v>216271.12</v>
      </c>
      <c r="F458" s="78"/>
      <c r="G458" s="111"/>
      <c r="H458" s="65"/>
      <c r="I458" s="110"/>
    </row>
    <row r="459" spans="1:9" ht="16" thickBot="1" x14ac:dyDescent="0.4">
      <c r="A459" s="117" t="s">
        <v>206</v>
      </c>
      <c r="B459" s="39">
        <v>1</v>
      </c>
      <c r="C459" s="39" t="s">
        <v>90</v>
      </c>
      <c r="D459" s="129">
        <v>20000</v>
      </c>
      <c r="E459" s="78">
        <f t="shared" si="13"/>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4">SUM(B461)*D461</f>
        <v>82000</v>
      </c>
      <c r="F461" s="65" t="s">
        <v>197</v>
      </c>
      <c r="G461" s="111"/>
      <c r="H461" s="65"/>
      <c r="I461" s="110"/>
    </row>
    <row r="462" spans="1:9" x14ac:dyDescent="0.35">
      <c r="A462" s="96" t="s">
        <v>209</v>
      </c>
      <c r="B462" s="39">
        <v>1</v>
      </c>
      <c r="C462" s="39" t="s">
        <v>90</v>
      </c>
      <c r="D462" s="129">
        <v>62500</v>
      </c>
      <c r="E462" s="78">
        <f t="shared" si="14"/>
        <v>62500</v>
      </c>
      <c r="F462" s="65" t="s">
        <v>197</v>
      </c>
      <c r="G462" s="111"/>
      <c r="H462" s="65"/>
      <c r="I462" s="110"/>
    </row>
    <row r="463" spans="1:9" x14ac:dyDescent="0.35">
      <c r="A463" s="96" t="s">
        <v>210</v>
      </c>
      <c r="B463" s="39">
        <v>1</v>
      </c>
      <c r="C463" s="39" t="s">
        <v>90</v>
      </c>
      <c r="D463" s="129">
        <v>82000</v>
      </c>
      <c r="E463" s="78">
        <f t="shared" si="14"/>
        <v>82000</v>
      </c>
      <c r="F463" s="65" t="s">
        <v>197</v>
      </c>
      <c r="G463" s="111"/>
      <c r="H463" s="65"/>
      <c r="I463" s="110"/>
    </row>
    <row r="464" spans="1:9" x14ac:dyDescent="0.35">
      <c r="A464" s="134" t="s">
        <v>211</v>
      </c>
      <c r="B464" s="39">
        <v>1</v>
      </c>
      <c r="C464" s="39" t="s">
        <v>212</v>
      </c>
      <c r="D464" s="129">
        <v>28500</v>
      </c>
      <c r="E464" s="78">
        <f t="shared" si="14"/>
        <v>28500</v>
      </c>
      <c r="F464" s="65" t="s">
        <v>197</v>
      </c>
      <c r="G464" s="111"/>
      <c r="H464" s="65"/>
      <c r="I464" s="110"/>
    </row>
    <row r="465" spans="1:9" x14ac:dyDescent="0.35">
      <c r="A465" s="96" t="s">
        <v>213</v>
      </c>
      <c r="B465" s="39">
        <v>1</v>
      </c>
      <c r="C465" s="39" t="s">
        <v>90</v>
      </c>
      <c r="D465" s="129">
        <v>42000</v>
      </c>
      <c r="E465" s="78">
        <f t="shared" si="14"/>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2035295.5699999998</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1344605.17</v>
      </c>
      <c r="H471" s="27"/>
      <c r="I471" s="130"/>
    </row>
    <row r="472" spans="1:9" x14ac:dyDescent="0.35">
      <c r="A472" s="103" t="s">
        <v>218</v>
      </c>
      <c r="B472" s="92"/>
      <c r="C472" s="93"/>
      <c r="D472" s="93"/>
      <c r="E472" s="93"/>
      <c r="F472" s="126"/>
      <c r="G472" s="97">
        <f>SUM(G385,G393,G401,G409,G417,G425,G433)</f>
        <v>1001344.4839999999</v>
      </c>
      <c r="H472" s="27"/>
      <c r="I472" s="130"/>
    </row>
    <row r="473" spans="1:9" x14ac:dyDescent="0.35">
      <c r="A473" s="103" t="s">
        <v>219</v>
      </c>
      <c r="B473" s="92"/>
      <c r="C473" s="93"/>
      <c r="D473" s="93"/>
      <c r="E473" s="93"/>
      <c r="F473" s="126"/>
      <c r="G473" s="97">
        <f>SUM(G387,G395,G403,G411,G419,G427,G435)</f>
        <v>5931683.2609999999</v>
      </c>
      <c r="H473" s="27"/>
      <c r="I473" s="130"/>
    </row>
    <row r="474" spans="1:9" x14ac:dyDescent="0.35">
      <c r="A474" s="103" t="s">
        <v>220</v>
      </c>
      <c r="B474" s="92"/>
      <c r="C474" s="93"/>
      <c r="D474" s="93"/>
      <c r="E474" s="93"/>
      <c r="F474" s="126"/>
      <c r="G474" s="97">
        <f>SUM(G388,G396,G404,G412,G420,G428,G436)</f>
        <v>387477.87</v>
      </c>
      <c r="H474" s="27"/>
      <c r="I474" s="130"/>
    </row>
    <row r="475" spans="1:9" x14ac:dyDescent="0.35">
      <c r="A475" s="103" t="s">
        <v>221</v>
      </c>
      <c r="B475" s="92"/>
      <c r="C475" s="93"/>
      <c r="D475" s="93"/>
      <c r="E475" s="93"/>
      <c r="F475" s="126"/>
      <c r="G475" s="97">
        <f>SUM(G467)</f>
        <v>2035295.5699999998</v>
      </c>
      <c r="H475" s="27"/>
      <c r="I475" s="130"/>
    </row>
    <row r="476" spans="1:9" x14ac:dyDescent="0.35">
      <c r="A476" s="103" t="s">
        <v>222</v>
      </c>
      <c r="B476" s="18"/>
      <c r="C476" s="93"/>
      <c r="D476" s="93"/>
      <c r="E476" s="93"/>
      <c r="F476" s="126"/>
      <c r="G476" s="97">
        <f>SUM(G471:G475)*3%</f>
        <v>321012.19065</v>
      </c>
      <c r="H476" s="27"/>
      <c r="I476" s="130"/>
    </row>
    <row r="477" spans="1:9" x14ac:dyDescent="0.35">
      <c r="A477" s="103" t="s">
        <v>223</v>
      </c>
      <c r="B477" s="92"/>
      <c r="C477" s="93"/>
      <c r="D477" s="93"/>
      <c r="E477" s="93"/>
      <c r="F477" s="126"/>
      <c r="G477" s="97">
        <f>SUM(G471:G476)*E379</f>
        <v>771499.29819550004</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11792917.8438455</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11677252.695715901</v>
      </c>
    </row>
    <row r="483" spans="1:7" ht="24" customHeight="1" thickBot="1" x14ac:dyDescent="0.4">
      <c r="A483" s="188" t="s">
        <v>262</v>
      </c>
      <c r="B483" s="189"/>
      <c r="C483" s="189"/>
      <c r="D483" s="189"/>
      <c r="E483" s="189"/>
      <c r="F483" s="190"/>
      <c r="G483" s="157">
        <f>SUM(G479)</f>
        <v>11792917.8438455</v>
      </c>
    </row>
    <row r="484" spans="1:7" ht="31" customHeight="1" thickBot="1" x14ac:dyDescent="0.4">
      <c r="A484" s="188" t="s">
        <v>263</v>
      </c>
      <c r="B484" s="189"/>
      <c r="C484" s="189"/>
      <c r="D484" s="189"/>
      <c r="E484" s="189"/>
      <c r="F484" s="190"/>
      <c r="G484" s="157">
        <f>SUM(G482:G483)</f>
        <v>23470170.539561398</v>
      </c>
    </row>
  </sheetData>
  <sheetProtection sheet="1" objects="1" scenarios="1"/>
  <mergeCells count="252">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F91:I91"/>
    <mergeCell ref="F92:I92"/>
    <mergeCell ref="F93:I93"/>
    <mergeCell ref="F94:I94"/>
    <mergeCell ref="F95:I95"/>
    <mergeCell ref="F96:I96"/>
    <mergeCell ref="F85:I85"/>
    <mergeCell ref="F86:I86"/>
    <mergeCell ref="F87:I87"/>
    <mergeCell ref="F88:I88"/>
    <mergeCell ref="F89:I89"/>
    <mergeCell ref="F90:I90"/>
    <mergeCell ref="F103:I103"/>
    <mergeCell ref="F104:I104"/>
    <mergeCell ref="F105:I105"/>
    <mergeCell ref="F106:I106"/>
    <mergeCell ref="F107:I107"/>
    <mergeCell ref="F108:I108"/>
    <mergeCell ref="F97:I97"/>
    <mergeCell ref="F98:I98"/>
    <mergeCell ref="F99:I99"/>
    <mergeCell ref="F100:I100"/>
    <mergeCell ref="F101:I101"/>
    <mergeCell ref="F102:I102"/>
    <mergeCell ref="F114:I114"/>
    <mergeCell ref="F115:I115"/>
    <mergeCell ref="F116:I116"/>
    <mergeCell ref="F117:I117"/>
    <mergeCell ref="F118:I118"/>
    <mergeCell ref="F119:I119"/>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A267:I267"/>
    <mergeCell ref="A268:I268"/>
    <mergeCell ref="A269:I269"/>
    <mergeCell ref="A270:I270"/>
    <mergeCell ref="A271:I271"/>
    <mergeCell ref="A276:I276"/>
    <mergeCell ref="A277:I277"/>
    <mergeCell ref="A197:I197"/>
    <mergeCell ref="A227:I227"/>
    <mergeCell ref="A228:E228"/>
    <mergeCell ref="D245:E245"/>
    <mergeCell ref="F280:I280"/>
    <mergeCell ref="F281:I281"/>
    <mergeCell ref="F282:I282"/>
    <mergeCell ref="F283:I283"/>
    <mergeCell ref="F284:I284"/>
    <mergeCell ref="F285:I285"/>
    <mergeCell ref="A272:I272"/>
    <mergeCell ref="A273:I273"/>
    <mergeCell ref="A274:I274"/>
    <mergeCell ref="A275:I275"/>
    <mergeCell ref="A278:I278"/>
    <mergeCell ref="A279:I279"/>
    <mergeCell ref="F292:I292"/>
    <mergeCell ref="F293:I293"/>
    <mergeCell ref="F294:I294"/>
    <mergeCell ref="F295:I295"/>
    <mergeCell ref="F296:I296"/>
    <mergeCell ref="F297:I297"/>
    <mergeCell ref="F286:I286"/>
    <mergeCell ref="F287:I287"/>
    <mergeCell ref="F288:I288"/>
    <mergeCell ref="F289:I289"/>
    <mergeCell ref="F290:I290"/>
    <mergeCell ref="F291:I291"/>
    <mergeCell ref="F304:I304"/>
    <mergeCell ref="F305:I305"/>
    <mergeCell ref="F306:I306"/>
    <mergeCell ref="F307:I307"/>
    <mergeCell ref="F308:I308"/>
    <mergeCell ref="F309:I309"/>
    <mergeCell ref="F298:I298"/>
    <mergeCell ref="F299:I299"/>
    <mergeCell ref="F300:I300"/>
    <mergeCell ref="F301:I301"/>
    <mergeCell ref="F302:I302"/>
    <mergeCell ref="F303:I303"/>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A390:I390"/>
    <mergeCell ref="A398:I398"/>
    <mergeCell ref="A406:I406"/>
    <mergeCell ref="A414:I414"/>
    <mergeCell ref="A422:I422"/>
    <mergeCell ref="A430:I430"/>
    <mergeCell ref="A438:I438"/>
    <mergeCell ref="A468:I468"/>
    <mergeCell ref="A469:E469"/>
  </mergeCells>
  <pageMargins left="0.45" right="0.19" top="0.75" bottom="0.38" header="0.3" footer="0.21"/>
  <pageSetup paperSize="8" scale="78"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463" zoomScaleNormal="100" zoomScaleSheetLayoutView="100" workbookViewId="0">
      <selection activeCell="D144" sqref="D14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tr">
        <f>'High val Lot 1'!B4</f>
        <v>LOVELL PRICING SUBMISSION  15.12.23</v>
      </c>
      <c r="C4" s="186"/>
      <c r="D4" s="186"/>
      <c r="E4" s="186"/>
      <c r="F4" s="186"/>
      <c r="G4" s="186"/>
      <c r="H4" s="186"/>
      <c r="I4" s="4"/>
    </row>
    <row r="5" spans="1:9" ht="30.75" customHeight="1" x14ac:dyDescent="0.35">
      <c r="A5" s="29" t="s">
        <v>264</v>
      </c>
      <c r="B5" s="7"/>
      <c r="D5" s="247"/>
      <c r="E5" s="247"/>
      <c r="F5" s="14"/>
      <c r="G5" s="19"/>
      <c r="I5" s="4"/>
    </row>
    <row r="6" spans="1:9" ht="30.75" customHeight="1" x14ac:dyDescent="0.35">
      <c r="A6" s="29" t="s">
        <v>18</v>
      </c>
      <c r="B6" s="7"/>
      <c r="D6" s="122"/>
      <c r="E6" s="122"/>
      <c r="F6" s="14"/>
      <c r="G6" s="19"/>
      <c r="I6" s="4"/>
    </row>
    <row r="7" spans="1:9" ht="30.75" customHeight="1" x14ac:dyDescent="0.35">
      <c r="A7" s="29" t="s">
        <v>19</v>
      </c>
      <c r="B7" s="244" t="s">
        <v>265</v>
      </c>
      <c r="C7" s="244"/>
      <c r="D7" s="244"/>
      <c r="E7" s="244"/>
      <c r="F7" s="244"/>
      <c r="G7" s="244"/>
      <c r="H7" s="244"/>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252</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266</v>
      </c>
      <c r="D16" s="31"/>
      <c r="E16" s="136">
        <v>22</v>
      </c>
      <c r="F16" s="137">
        <f t="shared" si="0"/>
        <v>2072.4</v>
      </c>
      <c r="G16" s="123" t="s">
        <v>27</v>
      </c>
      <c r="I16" s="21"/>
    </row>
    <row r="17" spans="1:11" x14ac:dyDescent="0.35">
      <c r="A17" s="139"/>
      <c r="B17" s="182">
        <v>108.3</v>
      </c>
      <c r="C17" s="31" t="s">
        <v>253</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23" t="s">
        <v>43</v>
      </c>
      <c r="B27" s="191"/>
      <c r="C27" s="191"/>
      <c r="D27" s="191"/>
      <c r="E27" s="191"/>
      <c r="F27" s="191"/>
      <c r="G27" s="191"/>
      <c r="H27" s="191"/>
      <c r="I27" s="224"/>
      <c r="K27" s="18"/>
    </row>
    <row r="28" spans="1:11" ht="18.75" customHeight="1" x14ac:dyDescent="0.35">
      <c r="A28" s="223" t="s">
        <v>44</v>
      </c>
      <c r="B28" s="191"/>
      <c r="C28" s="191"/>
      <c r="D28" s="191"/>
      <c r="E28" s="191"/>
      <c r="F28" s="191"/>
      <c r="G28" s="191"/>
      <c r="H28" s="191"/>
      <c r="I28" s="224"/>
      <c r="K28" s="18"/>
    </row>
    <row r="29" spans="1:11" ht="55.5" customHeight="1" x14ac:dyDescent="0.35">
      <c r="A29" s="225" t="s">
        <v>45</v>
      </c>
      <c r="B29" s="226"/>
      <c r="C29" s="226"/>
      <c r="D29" s="226"/>
      <c r="E29" s="226"/>
      <c r="F29" s="226"/>
      <c r="G29" s="226"/>
      <c r="H29" s="226"/>
      <c r="I29" s="227"/>
    </row>
    <row r="30" spans="1:11" ht="51" customHeight="1" x14ac:dyDescent="0.35">
      <c r="A30" s="246" t="s">
        <v>46</v>
      </c>
      <c r="B30" s="244"/>
      <c r="C30" s="244"/>
      <c r="D30" s="244"/>
      <c r="E30" s="244"/>
      <c r="F30" s="244"/>
      <c r="G30" s="244"/>
      <c r="H30" s="244"/>
      <c r="I30" s="245"/>
    </row>
    <row r="31" spans="1:11" ht="37.5" customHeight="1" x14ac:dyDescent="0.35">
      <c r="A31" s="225" t="s">
        <v>47</v>
      </c>
      <c r="B31" s="226"/>
      <c r="C31" s="226"/>
      <c r="D31" s="226"/>
      <c r="E31" s="226"/>
      <c r="F31" s="226"/>
      <c r="G31" s="226"/>
      <c r="H31" s="226"/>
      <c r="I31" s="227"/>
    </row>
    <row r="32" spans="1:11" ht="18.75" customHeight="1" x14ac:dyDescent="0.35">
      <c r="A32" s="246" t="s">
        <v>48</v>
      </c>
      <c r="B32" s="244"/>
      <c r="C32" s="244"/>
      <c r="D32" s="244"/>
      <c r="E32" s="244"/>
      <c r="F32" s="244"/>
      <c r="G32" s="244"/>
      <c r="H32" s="244"/>
      <c r="I32" s="245"/>
    </row>
    <row r="33" spans="1:9" ht="58.5" customHeight="1" x14ac:dyDescent="0.35">
      <c r="A33" s="246" t="s">
        <v>49</v>
      </c>
      <c r="B33" s="244"/>
      <c r="C33" s="244"/>
      <c r="D33" s="244"/>
      <c r="E33" s="244"/>
      <c r="F33" s="244"/>
      <c r="G33" s="244"/>
      <c r="H33" s="244"/>
      <c r="I33" s="245"/>
    </row>
    <row r="34" spans="1:9" ht="65.25" customHeight="1" x14ac:dyDescent="0.35">
      <c r="A34" s="217" t="s">
        <v>254</v>
      </c>
      <c r="B34" s="218"/>
      <c r="C34" s="218"/>
      <c r="D34" s="218"/>
      <c r="E34" s="218"/>
      <c r="F34" s="218"/>
      <c r="G34" s="218"/>
      <c r="H34" s="218"/>
      <c r="I34" s="219"/>
    </row>
    <row r="35" spans="1:9" ht="33" customHeight="1" x14ac:dyDescent="0.35">
      <c r="A35" s="220" t="s">
        <v>51</v>
      </c>
      <c r="B35" s="221"/>
      <c r="C35" s="221"/>
      <c r="D35" s="221"/>
      <c r="E35" s="221"/>
      <c r="F35" s="221"/>
      <c r="G35" s="221"/>
      <c r="H35" s="221"/>
      <c r="I35" s="222"/>
    </row>
    <row r="36" spans="1:9" ht="18.75" customHeight="1" x14ac:dyDescent="0.35">
      <c r="A36" s="220" t="s">
        <v>52</v>
      </c>
      <c r="B36" s="221"/>
      <c r="C36" s="221"/>
      <c r="D36" s="221"/>
      <c r="E36" s="221"/>
      <c r="F36" s="221"/>
      <c r="G36" s="221"/>
      <c r="H36" s="221"/>
      <c r="I36" s="222"/>
    </row>
    <row r="37" spans="1:9" ht="36.75" customHeight="1" x14ac:dyDescent="0.35">
      <c r="A37" s="217" t="s">
        <v>53</v>
      </c>
      <c r="B37" s="218"/>
      <c r="C37" s="218"/>
      <c r="D37" s="218"/>
      <c r="E37" s="218"/>
      <c r="F37" s="218"/>
      <c r="G37" s="218"/>
      <c r="H37" s="218"/>
      <c r="I37" s="219"/>
    </row>
    <row r="38" spans="1:9" ht="15.75" customHeight="1" thickBot="1" x14ac:dyDescent="0.4">
      <c r="A38" s="228"/>
      <c r="B38" s="229"/>
      <c r="C38" s="229"/>
      <c r="D38" s="229"/>
      <c r="E38" s="229"/>
      <c r="F38" s="229"/>
      <c r="G38" s="229"/>
      <c r="H38" s="229"/>
      <c r="I38" s="230"/>
    </row>
    <row r="39" spans="1:9" ht="24" customHeight="1" thickTop="1" thickBot="1" x14ac:dyDescent="0.4">
      <c r="A39" s="42" t="s">
        <v>54</v>
      </c>
      <c r="B39" s="43" t="s">
        <v>55</v>
      </c>
      <c r="C39" s="43" t="s">
        <v>56</v>
      </c>
      <c r="D39" s="121" t="s">
        <v>57</v>
      </c>
      <c r="E39" s="44" t="s">
        <v>58</v>
      </c>
      <c r="F39" s="231" t="s">
        <v>59</v>
      </c>
      <c r="G39" s="232"/>
      <c r="H39" s="232"/>
      <c r="I39" s="233"/>
    </row>
    <row r="40" spans="1:9" ht="15.75" customHeight="1" thickTop="1" thickBot="1" x14ac:dyDescent="0.4">
      <c r="A40" s="45" t="s">
        <v>60</v>
      </c>
      <c r="B40" s="41"/>
      <c r="C40" s="41"/>
      <c r="D40" s="46"/>
      <c r="E40" s="47"/>
      <c r="F40" s="234"/>
      <c r="G40" s="235"/>
      <c r="H40" s="235"/>
      <c r="I40" s="236"/>
    </row>
    <row r="41" spans="1:9" ht="15.75" customHeight="1" thickTop="1" x14ac:dyDescent="0.35">
      <c r="A41" s="48" t="s">
        <v>61</v>
      </c>
      <c r="B41" s="41">
        <v>104</v>
      </c>
      <c r="C41" s="41" t="s">
        <v>62</v>
      </c>
      <c r="D41" s="172">
        <v>0</v>
      </c>
      <c r="E41" s="47">
        <f>SUM(B41)*D41</f>
        <v>0</v>
      </c>
      <c r="F41" s="205"/>
      <c r="G41" s="206"/>
      <c r="H41" s="206"/>
      <c r="I41" s="207"/>
    </row>
    <row r="42" spans="1:9" ht="15.75" customHeight="1" x14ac:dyDescent="0.35">
      <c r="A42" s="48" t="s">
        <v>63</v>
      </c>
      <c r="B42" s="41">
        <v>104</v>
      </c>
      <c r="C42" s="41" t="s">
        <v>62</v>
      </c>
      <c r="D42" s="172">
        <v>486.12</v>
      </c>
      <c r="E42" s="47">
        <f t="shared" ref="E42:E105" si="1">SUM(B42)*D42</f>
        <v>50556.480000000003</v>
      </c>
      <c r="F42" s="205"/>
      <c r="G42" s="206"/>
      <c r="H42" s="206"/>
      <c r="I42" s="207"/>
    </row>
    <row r="43" spans="1:9" ht="15.75" customHeight="1" x14ac:dyDescent="0.35">
      <c r="A43" s="48" t="s">
        <v>64</v>
      </c>
      <c r="B43" s="41">
        <v>104</v>
      </c>
      <c r="C43" s="41" t="s">
        <v>62</v>
      </c>
      <c r="D43" s="172">
        <f>'High val Lot 1'!D43</f>
        <v>0</v>
      </c>
      <c r="E43" s="47">
        <f t="shared" si="1"/>
        <v>0</v>
      </c>
      <c r="F43" s="205"/>
      <c r="G43" s="206"/>
      <c r="H43" s="206"/>
      <c r="I43" s="207"/>
    </row>
    <row r="44" spans="1:9" ht="15.75" customHeight="1" x14ac:dyDescent="0.35">
      <c r="A44" s="48" t="s">
        <v>65</v>
      </c>
      <c r="B44" s="41">
        <v>104</v>
      </c>
      <c r="C44" s="41" t="s">
        <v>62</v>
      </c>
      <c r="D44" s="172">
        <v>1568.43</v>
      </c>
      <c r="E44" s="47">
        <f t="shared" si="1"/>
        <v>163116.72</v>
      </c>
      <c r="F44" s="205"/>
      <c r="G44" s="206"/>
      <c r="H44" s="206"/>
      <c r="I44" s="207"/>
    </row>
    <row r="45" spans="1:9" ht="15.75" customHeight="1" x14ac:dyDescent="0.35">
      <c r="A45" s="48" t="s">
        <v>66</v>
      </c>
      <c r="B45" s="41">
        <v>104</v>
      </c>
      <c r="C45" s="41" t="s">
        <v>62</v>
      </c>
      <c r="D45" s="172">
        <v>1314.73</v>
      </c>
      <c r="E45" s="47">
        <f t="shared" si="1"/>
        <v>136731.92000000001</v>
      </c>
      <c r="F45" s="205"/>
      <c r="G45" s="206"/>
      <c r="H45" s="206"/>
      <c r="I45" s="207"/>
    </row>
    <row r="46" spans="1:9" ht="15.75" customHeight="1" x14ac:dyDescent="0.35">
      <c r="A46" s="48" t="s">
        <v>67</v>
      </c>
      <c r="B46" s="41">
        <v>104</v>
      </c>
      <c r="C46" s="41" t="s">
        <v>62</v>
      </c>
      <c r="D46" s="172">
        <v>860</v>
      </c>
      <c r="E46" s="47">
        <f t="shared" si="1"/>
        <v>89440</v>
      </c>
      <c r="F46" s="205"/>
      <c r="G46" s="206"/>
      <c r="H46" s="206"/>
      <c r="I46" s="207"/>
    </row>
    <row r="47" spans="1:9" ht="15.75" customHeight="1" x14ac:dyDescent="0.35">
      <c r="A47" s="48" t="s">
        <v>68</v>
      </c>
      <c r="B47" s="41">
        <v>104</v>
      </c>
      <c r="C47" s="41" t="s">
        <v>62</v>
      </c>
      <c r="D47" s="172">
        <v>1237.06</v>
      </c>
      <c r="E47" s="47">
        <f t="shared" si="1"/>
        <v>128654.23999999999</v>
      </c>
      <c r="F47" s="205"/>
      <c r="G47" s="206"/>
      <c r="H47" s="206"/>
      <c r="I47" s="207"/>
    </row>
    <row r="48" spans="1:9" ht="15.75" customHeight="1" x14ac:dyDescent="0.35">
      <c r="A48" s="48" t="s">
        <v>69</v>
      </c>
      <c r="B48" s="41">
        <v>104</v>
      </c>
      <c r="C48" s="41" t="s">
        <v>62</v>
      </c>
      <c r="D48" s="172">
        <f>'High val Lot 1'!D48</f>
        <v>0</v>
      </c>
      <c r="E48" s="47">
        <f t="shared" si="1"/>
        <v>0</v>
      </c>
      <c r="F48" s="205"/>
      <c r="G48" s="206"/>
      <c r="H48" s="206"/>
      <c r="I48" s="207"/>
    </row>
    <row r="49" spans="1:9" ht="15.75" customHeight="1" thickBot="1" x14ac:dyDescent="0.4">
      <c r="A49" s="48" t="s">
        <v>70</v>
      </c>
      <c r="B49" s="41">
        <v>104</v>
      </c>
      <c r="C49" s="41" t="s">
        <v>62</v>
      </c>
      <c r="D49" s="172">
        <f>'High val Lot 1'!D49</f>
        <v>0</v>
      </c>
      <c r="E49" s="47">
        <f t="shared" si="1"/>
        <v>0</v>
      </c>
      <c r="F49" s="205"/>
      <c r="G49" s="206"/>
      <c r="H49" s="206"/>
      <c r="I49" s="207"/>
    </row>
    <row r="50" spans="1:9" ht="15.75" customHeight="1" thickTop="1" thickBot="1" x14ac:dyDescent="0.4">
      <c r="A50" s="49" t="s">
        <v>71</v>
      </c>
      <c r="B50" s="41"/>
      <c r="C50" s="41"/>
      <c r="D50" s="164"/>
      <c r="E50" s="47"/>
      <c r="F50" s="208"/>
      <c r="G50" s="209"/>
      <c r="H50" s="209"/>
      <c r="I50" s="210"/>
    </row>
    <row r="51" spans="1:9" ht="15.75" customHeight="1" thickTop="1" x14ac:dyDescent="0.35">
      <c r="A51" s="50" t="s">
        <v>72</v>
      </c>
      <c r="B51" s="142">
        <v>1</v>
      </c>
      <c r="C51" s="41" t="s">
        <v>73</v>
      </c>
      <c r="D51" s="172">
        <v>2272.86</v>
      </c>
      <c r="E51" s="47">
        <f t="shared" si="1"/>
        <v>2272.86</v>
      </c>
      <c r="F51" s="205"/>
      <c r="G51" s="206"/>
      <c r="H51" s="206"/>
      <c r="I51" s="207"/>
    </row>
    <row r="52" spans="1:9" ht="15.75" customHeight="1" x14ac:dyDescent="0.35">
      <c r="A52" s="48" t="s">
        <v>74</v>
      </c>
      <c r="B52" s="41">
        <v>104</v>
      </c>
      <c r="C52" s="41" t="s">
        <v>62</v>
      </c>
      <c r="D52" s="172">
        <v>65.52</v>
      </c>
      <c r="E52" s="47">
        <f t="shared" si="1"/>
        <v>6814.08</v>
      </c>
      <c r="F52" s="205"/>
      <c r="G52" s="206"/>
      <c r="H52" s="206"/>
      <c r="I52" s="207"/>
    </row>
    <row r="53" spans="1:9" ht="15.75" customHeight="1" x14ac:dyDescent="0.35">
      <c r="A53" s="48" t="s">
        <v>75</v>
      </c>
      <c r="B53" s="41">
        <v>104</v>
      </c>
      <c r="C53" s="41" t="s">
        <v>62</v>
      </c>
      <c r="D53" s="172">
        <v>65.52</v>
      </c>
      <c r="E53" s="47">
        <f t="shared" si="1"/>
        <v>6814.08</v>
      </c>
      <c r="F53" s="205"/>
      <c r="G53" s="206"/>
      <c r="H53" s="206"/>
      <c r="I53" s="207"/>
    </row>
    <row r="54" spans="1:9" ht="15.75" customHeight="1" x14ac:dyDescent="0.35">
      <c r="A54" s="48" t="s">
        <v>76</v>
      </c>
      <c r="B54" s="41">
        <v>104</v>
      </c>
      <c r="C54" s="41" t="s">
        <v>62</v>
      </c>
      <c r="D54" s="172">
        <v>63.48</v>
      </c>
      <c r="E54" s="47">
        <f t="shared" si="1"/>
        <v>6601.92</v>
      </c>
      <c r="F54" s="205"/>
      <c r="G54" s="206"/>
      <c r="H54" s="206"/>
      <c r="I54" s="207"/>
    </row>
    <row r="55" spans="1:9" ht="15.75" customHeight="1" x14ac:dyDescent="0.35">
      <c r="A55" s="48" t="s">
        <v>77</v>
      </c>
      <c r="B55" s="41">
        <v>104</v>
      </c>
      <c r="C55" s="41" t="s">
        <v>62</v>
      </c>
      <c r="D55" s="172">
        <v>69.61</v>
      </c>
      <c r="E55" s="47">
        <f t="shared" si="1"/>
        <v>7239.44</v>
      </c>
      <c r="F55" s="205"/>
      <c r="G55" s="206"/>
      <c r="H55" s="206"/>
      <c r="I55" s="207"/>
    </row>
    <row r="56" spans="1:9" ht="15.75" customHeight="1" x14ac:dyDescent="0.35">
      <c r="A56" s="48" t="s">
        <v>78</v>
      </c>
      <c r="B56" s="41">
        <v>104</v>
      </c>
      <c r="C56" s="41" t="s">
        <v>62</v>
      </c>
      <c r="D56" s="172">
        <v>71.67</v>
      </c>
      <c r="E56" s="47">
        <f t="shared" si="1"/>
        <v>7453.68</v>
      </c>
      <c r="F56" s="205"/>
      <c r="G56" s="206"/>
      <c r="H56" s="206"/>
      <c r="I56" s="207"/>
    </row>
    <row r="57" spans="1:9" ht="15.75" customHeight="1" x14ac:dyDescent="0.35">
      <c r="A57" s="48" t="s">
        <v>79</v>
      </c>
      <c r="B57" s="41">
        <v>104</v>
      </c>
      <c r="C57" s="41" t="s">
        <v>62</v>
      </c>
      <c r="D57" s="172">
        <v>22.52</v>
      </c>
      <c r="E57" s="47">
        <f t="shared" si="1"/>
        <v>2342.08</v>
      </c>
      <c r="F57" s="205"/>
      <c r="G57" s="206"/>
      <c r="H57" s="206"/>
      <c r="I57" s="207"/>
    </row>
    <row r="58" spans="1:9" ht="15.75" customHeight="1" x14ac:dyDescent="0.35">
      <c r="A58" s="48" t="s">
        <v>80</v>
      </c>
      <c r="B58" s="41">
        <v>104</v>
      </c>
      <c r="C58" s="41" t="s">
        <v>62</v>
      </c>
      <c r="D58" s="172">
        <v>46.17</v>
      </c>
      <c r="E58" s="47">
        <f t="shared" si="1"/>
        <v>4801.68</v>
      </c>
      <c r="F58" s="205"/>
      <c r="G58" s="206"/>
      <c r="H58" s="206"/>
      <c r="I58" s="207"/>
    </row>
    <row r="59" spans="1:9" ht="15.75" customHeight="1" x14ac:dyDescent="0.35">
      <c r="A59" s="48" t="s">
        <v>81</v>
      </c>
      <c r="B59" s="41">
        <v>104</v>
      </c>
      <c r="C59" s="41" t="s">
        <v>62</v>
      </c>
      <c r="D59" s="172">
        <v>66.55</v>
      </c>
      <c r="E59" s="47">
        <f t="shared" si="1"/>
        <v>6921.2</v>
      </c>
      <c r="F59" s="205"/>
      <c r="G59" s="206"/>
      <c r="H59" s="206"/>
      <c r="I59" s="207"/>
    </row>
    <row r="60" spans="1:9" ht="15.75" customHeight="1" x14ac:dyDescent="0.35">
      <c r="A60" s="50" t="s">
        <v>82</v>
      </c>
      <c r="B60" s="41">
        <v>104</v>
      </c>
      <c r="C60" s="41" t="s">
        <v>62</v>
      </c>
      <c r="D60" s="172">
        <v>25.6</v>
      </c>
      <c r="E60" s="47">
        <f t="shared" si="1"/>
        <v>2662.4</v>
      </c>
      <c r="F60" s="205"/>
      <c r="G60" s="206"/>
      <c r="H60" s="206"/>
      <c r="I60" s="207"/>
    </row>
    <row r="61" spans="1:9" ht="15.75" customHeight="1" x14ac:dyDescent="0.35">
      <c r="A61" s="48" t="s">
        <v>83</v>
      </c>
      <c r="B61" s="142">
        <v>1</v>
      </c>
      <c r="C61" s="41" t="s">
        <v>73</v>
      </c>
      <c r="D61" s="172">
        <v>8190.48</v>
      </c>
      <c r="E61" s="47">
        <f t="shared" si="1"/>
        <v>8190.48</v>
      </c>
      <c r="F61" s="205"/>
      <c r="G61" s="206"/>
      <c r="H61" s="206"/>
      <c r="I61" s="207"/>
    </row>
    <row r="62" spans="1:9" ht="15.75" customHeight="1" x14ac:dyDescent="0.35">
      <c r="A62" s="48" t="s">
        <v>84</v>
      </c>
      <c r="B62" s="142">
        <v>1</v>
      </c>
      <c r="C62" s="41" t="s">
        <v>73</v>
      </c>
      <c r="D62" s="172">
        <v>6142.86</v>
      </c>
      <c r="E62" s="47">
        <f t="shared" si="1"/>
        <v>6142.86</v>
      </c>
      <c r="F62" s="205"/>
      <c r="G62" s="206"/>
      <c r="H62" s="206"/>
      <c r="I62" s="207"/>
    </row>
    <row r="63" spans="1:9" ht="15.75" customHeight="1" thickBot="1" x14ac:dyDescent="0.4">
      <c r="A63" s="143" t="s">
        <v>85</v>
      </c>
      <c r="B63" s="142">
        <v>1</v>
      </c>
      <c r="C63" s="41" t="s">
        <v>73</v>
      </c>
      <c r="D63" s="172">
        <v>4607.0150000000003</v>
      </c>
      <c r="E63" s="47">
        <f t="shared" si="1"/>
        <v>4607.0150000000003</v>
      </c>
      <c r="F63" s="205"/>
      <c r="G63" s="206"/>
      <c r="H63" s="206"/>
      <c r="I63" s="207"/>
    </row>
    <row r="64" spans="1:9" ht="15.75" customHeight="1" thickTop="1" thickBot="1" x14ac:dyDescent="0.4">
      <c r="A64" s="49" t="s">
        <v>86</v>
      </c>
      <c r="B64" s="41"/>
      <c r="C64" s="41"/>
      <c r="D64" s="164"/>
      <c r="E64" s="47"/>
      <c r="F64" s="208"/>
      <c r="G64" s="209"/>
      <c r="H64" s="209"/>
      <c r="I64" s="210"/>
    </row>
    <row r="65" spans="1:9" ht="15.75" customHeight="1" thickTop="1" thickBot="1" x14ac:dyDescent="0.4">
      <c r="A65" s="158" t="s">
        <v>87</v>
      </c>
      <c r="B65" s="41">
        <v>104</v>
      </c>
      <c r="C65" s="159" t="s">
        <v>62</v>
      </c>
      <c r="D65" s="172">
        <v>179.17</v>
      </c>
      <c r="E65" s="160">
        <f t="shared" si="1"/>
        <v>18633.68</v>
      </c>
      <c r="F65" s="205"/>
      <c r="G65" s="206"/>
      <c r="H65" s="206"/>
      <c r="I65" s="207"/>
    </row>
    <row r="66" spans="1:9" ht="15.75" customHeight="1" thickBot="1" x14ac:dyDescent="0.4">
      <c r="A66" s="146" t="s">
        <v>88</v>
      </c>
      <c r="B66" s="147"/>
      <c r="C66" s="147"/>
      <c r="D66" s="165"/>
      <c r="E66" s="148"/>
      <c r="F66" s="214"/>
      <c r="G66" s="215"/>
      <c r="H66" s="215"/>
      <c r="I66" s="216"/>
    </row>
    <row r="67" spans="1:9" ht="15.75" customHeight="1" thickTop="1" x14ac:dyDescent="0.35">
      <c r="A67" s="48" t="s">
        <v>89</v>
      </c>
      <c r="B67" s="142">
        <v>1</v>
      </c>
      <c r="C67" s="142" t="s">
        <v>90</v>
      </c>
      <c r="D67" s="172">
        <v>6769.43</v>
      </c>
      <c r="E67" s="47">
        <f t="shared" si="1"/>
        <v>6769.43</v>
      </c>
      <c r="F67" s="205"/>
      <c r="G67" s="206"/>
      <c r="H67" s="206"/>
      <c r="I67" s="207"/>
    </row>
    <row r="68" spans="1:9" ht="15.75" customHeight="1" x14ac:dyDescent="0.35">
      <c r="A68" s="48" t="s">
        <v>91</v>
      </c>
      <c r="B68" s="142">
        <v>1</v>
      </c>
      <c r="C68" s="142" t="s">
        <v>90</v>
      </c>
      <c r="D68" s="172">
        <v>1838.1</v>
      </c>
      <c r="E68" s="47">
        <f t="shared" si="1"/>
        <v>1838.1</v>
      </c>
      <c r="F68" s="205"/>
      <c r="G68" s="206"/>
      <c r="H68" s="206"/>
      <c r="I68" s="207"/>
    </row>
    <row r="69" spans="1:9" ht="15.75" customHeight="1" x14ac:dyDescent="0.35">
      <c r="A69" s="48" t="s">
        <v>92</v>
      </c>
      <c r="B69" s="41">
        <v>1</v>
      </c>
      <c r="C69" s="142" t="s">
        <v>90</v>
      </c>
      <c r="D69" s="172">
        <v>5375</v>
      </c>
      <c r="E69" s="47">
        <f t="shared" si="1"/>
        <v>5375</v>
      </c>
      <c r="F69" s="205"/>
      <c r="G69" s="206"/>
      <c r="H69" s="206"/>
      <c r="I69" s="207"/>
    </row>
    <row r="70" spans="1:9" ht="15.75" customHeight="1" x14ac:dyDescent="0.35">
      <c r="A70" s="48" t="s">
        <v>93</v>
      </c>
      <c r="B70" s="41">
        <v>1</v>
      </c>
      <c r="C70" s="142" t="s">
        <v>90</v>
      </c>
      <c r="D70" s="172">
        <v>24587.82</v>
      </c>
      <c r="E70" s="47">
        <f t="shared" si="1"/>
        <v>24587.82</v>
      </c>
      <c r="F70" s="205"/>
      <c r="G70" s="206"/>
      <c r="H70" s="206"/>
      <c r="I70" s="207"/>
    </row>
    <row r="71" spans="1:9" ht="15.75" customHeight="1" thickBot="1" x14ac:dyDescent="0.4">
      <c r="A71" s="48" t="s">
        <v>94</v>
      </c>
      <c r="B71" s="142">
        <v>1</v>
      </c>
      <c r="C71" s="41" t="s">
        <v>90</v>
      </c>
      <c r="D71" s="172">
        <f>'High val Lot 1'!D71</f>
        <v>3000</v>
      </c>
      <c r="E71" s="47">
        <f t="shared" si="1"/>
        <v>3000</v>
      </c>
      <c r="F71" s="205"/>
      <c r="G71" s="206"/>
      <c r="H71" s="206"/>
      <c r="I71" s="207"/>
    </row>
    <row r="72" spans="1:9" ht="15.75" customHeight="1" thickTop="1" thickBot="1" x14ac:dyDescent="0.4">
      <c r="A72" s="49" t="s">
        <v>95</v>
      </c>
      <c r="B72" s="41"/>
      <c r="C72" s="41"/>
      <c r="D72" s="164"/>
      <c r="E72" s="47"/>
      <c r="F72" s="208"/>
      <c r="G72" s="209"/>
      <c r="H72" s="209"/>
      <c r="I72" s="210"/>
    </row>
    <row r="73" spans="1:9" ht="15.75" customHeight="1" thickTop="1" x14ac:dyDescent="0.35">
      <c r="A73" s="48" t="s">
        <v>96</v>
      </c>
      <c r="B73" s="41">
        <v>104</v>
      </c>
      <c r="C73" s="41" t="s">
        <v>62</v>
      </c>
      <c r="D73" s="172">
        <v>61.43</v>
      </c>
      <c r="E73" s="47">
        <f t="shared" si="1"/>
        <v>6388.72</v>
      </c>
      <c r="F73" s="205"/>
      <c r="G73" s="206"/>
      <c r="H73" s="206"/>
      <c r="I73" s="207"/>
    </row>
    <row r="74" spans="1:9" ht="15.75" customHeight="1" x14ac:dyDescent="0.35">
      <c r="A74" s="48" t="s">
        <v>97</v>
      </c>
      <c r="B74" s="41">
        <v>104</v>
      </c>
      <c r="C74" s="41" t="s">
        <v>62</v>
      </c>
      <c r="D74" s="172">
        <f>'High val Lot 1'!D74</f>
        <v>0</v>
      </c>
      <c r="E74" s="47">
        <f t="shared" si="1"/>
        <v>0</v>
      </c>
      <c r="F74" s="205"/>
      <c r="G74" s="206"/>
      <c r="H74" s="206"/>
      <c r="I74" s="207"/>
    </row>
    <row r="75" spans="1:9" ht="15.75" customHeight="1" x14ac:dyDescent="0.35">
      <c r="A75" s="48" t="s">
        <v>98</v>
      </c>
      <c r="B75" s="41">
        <v>104</v>
      </c>
      <c r="C75" s="41" t="s">
        <v>62</v>
      </c>
      <c r="D75" s="172">
        <v>691.07</v>
      </c>
      <c r="E75" s="47">
        <f t="shared" si="1"/>
        <v>71871.28</v>
      </c>
      <c r="F75" s="205"/>
      <c r="G75" s="206"/>
      <c r="H75" s="206"/>
      <c r="I75" s="207"/>
    </row>
    <row r="76" spans="1:9" ht="15.75" customHeight="1" thickBot="1" x14ac:dyDescent="0.4">
      <c r="A76" s="48" t="s">
        <v>99</v>
      </c>
      <c r="B76" s="41">
        <v>104</v>
      </c>
      <c r="C76" s="41" t="s">
        <v>62</v>
      </c>
      <c r="D76" s="172">
        <v>15.366</v>
      </c>
      <c r="E76" s="47">
        <f t="shared" si="1"/>
        <v>1598.0639999999999</v>
      </c>
      <c r="F76" s="205"/>
      <c r="G76" s="206"/>
      <c r="H76" s="206"/>
      <c r="I76" s="207"/>
    </row>
    <row r="77" spans="1:9" ht="15.75" customHeight="1" thickTop="1" thickBot="1" x14ac:dyDescent="0.4">
      <c r="A77" s="49" t="s">
        <v>100</v>
      </c>
      <c r="B77" s="41"/>
      <c r="C77" s="41"/>
      <c r="D77" s="164"/>
      <c r="E77" s="47"/>
      <c r="F77" s="208"/>
      <c r="G77" s="209"/>
      <c r="H77" s="209"/>
      <c r="I77" s="210"/>
    </row>
    <row r="78" spans="1:9" ht="15.75" customHeight="1" thickTop="1" x14ac:dyDescent="0.35">
      <c r="A78" s="48" t="s">
        <v>101</v>
      </c>
      <c r="B78" s="41">
        <v>104</v>
      </c>
      <c r="C78" s="41" t="s">
        <v>62</v>
      </c>
      <c r="D78" s="172">
        <v>1791.67</v>
      </c>
      <c r="E78" s="47">
        <f t="shared" si="1"/>
        <v>186333.68</v>
      </c>
      <c r="F78" s="205"/>
      <c r="G78" s="206"/>
      <c r="H78" s="206"/>
      <c r="I78" s="207"/>
    </row>
    <row r="79" spans="1:9" ht="15.75" customHeight="1" x14ac:dyDescent="0.35">
      <c r="A79" s="48" t="s">
        <v>102</v>
      </c>
      <c r="B79" s="142">
        <v>1</v>
      </c>
      <c r="C79" s="41" t="s">
        <v>90</v>
      </c>
      <c r="D79" s="172">
        <v>460.71</v>
      </c>
      <c r="E79" s="47">
        <f t="shared" si="1"/>
        <v>460.71</v>
      </c>
      <c r="F79" s="205"/>
      <c r="G79" s="206"/>
      <c r="H79" s="206"/>
      <c r="I79" s="207"/>
    </row>
    <row r="80" spans="1:9" ht="15.75" customHeight="1" x14ac:dyDescent="0.35">
      <c r="A80" s="48" t="s">
        <v>103</v>
      </c>
      <c r="B80" s="142">
        <v>1</v>
      </c>
      <c r="C80" s="41" t="s">
        <v>90</v>
      </c>
      <c r="D80" s="172">
        <v>921.43</v>
      </c>
      <c r="E80" s="47">
        <f t="shared" si="1"/>
        <v>921.43</v>
      </c>
      <c r="F80" s="205"/>
      <c r="G80" s="206"/>
      <c r="H80" s="206"/>
      <c r="I80" s="207"/>
    </row>
    <row r="81" spans="1:9" ht="15.75" customHeight="1" x14ac:dyDescent="0.35">
      <c r="A81" s="48" t="s">
        <v>104</v>
      </c>
      <c r="B81" s="142">
        <v>1</v>
      </c>
      <c r="C81" s="41" t="s">
        <v>90</v>
      </c>
      <c r="D81" s="172">
        <v>6142.86</v>
      </c>
      <c r="E81" s="47">
        <f t="shared" si="1"/>
        <v>6142.86</v>
      </c>
      <c r="F81" s="205"/>
      <c r="G81" s="206"/>
      <c r="H81" s="206"/>
      <c r="I81" s="207"/>
    </row>
    <row r="82" spans="1:9" ht="15.75" customHeight="1" thickBot="1" x14ac:dyDescent="0.4">
      <c r="A82" s="48" t="s">
        <v>105</v>
      </c>
      <c r="B82" s="41">
        <v>104</v>
      </c>
      <c r="C82" s="41" t="s">
        <v>62</v>
      </c>
      <c r="D82" s="172">
        <v>250.83</v>
      </c>
      <c r="E82" s="47">
        <f t="shared" si="1"/>
        <v>26086.32</v>
      </c>
      <c r="F82" s="205"/>
      <c r="G82" s="206"/>
      <c r="H82" s="206"/>
      <c r="I82" s="207"/>
    </row>
    <row r="83" spans="1:9" ht="15.75" customHeight="1" thickTop="1" thickBot="1" x14ac:dyDescent="0.4">
      <c r="A83" s="49" t="s">
        <v>106</v>
      </c>
      <c r="B83" s="41"/>
      <c r="C83" s="41"/>
      <c r="D83" s="164"/>
      <c r="E83" s="47"/>
      <c r="F83" s="208"/>
      <c r="G83" s="209"/>
      <c r="H83" s="209"/>
      <c r="I83" s="210"/>
    </row>
    <row r="84" spans="1:9" ht="15.75" customHeight="1" thickTop="1" thickBot="1" x14ac:dyDescent="0.4">
      <c r="A84" s="50" t="s">
        <v>107</v>
      </c>
      <c r="B84" s="41">
        <v>52</v>
      </c>
      <c r="C84" s="41" t="s">
        <v>62</v>
      </c>
      <c r="D84" s="172">
        <v>1526.5</v>
      </c>
      <c r="E84" s="47">
        <f t="shared" si="1"/>
        <v>79378</v>
      </c>
      <c r="F84" s="205"/>
      <c r="G84" s="206"/>
      <c r="H84" s="206"/>
      <c r="I84" s="207"/>
    </row>
    <row r="85" spans="1:9" ht="15.75" customHeight="1" thickTop="1" thickBot="1" x14ac:dyDescent="0.4">
      <c r="A85" s="49" t="s">
        <v>108</v>
      </c>
      <c r="B85" s="41"/>
      <c r="C85" s="41"/>
      <c r="D85" s="164"/>
      <c r="E85" s="47"/>
      <c r="F85" s="208"/>
      <c r="G85" s="209"/>
      <c r="H85" s="209"/>
      <c r="I85" s="210"/>
    </row>
    <row r="86" spans="1:9" ht="15.75" customHeight="1" thickTop="1" x14ac:dyDescent="0.35">
      <c r="A86" s="51" t="s">
        <v>109</v>
      </c>
      <c r="B86" s="41">
        <v>52</v>
      </c>
      <c r="C86" s="41" t="s">
        <v>62</v>
      </c>
      <c r="D86" s="172">
        <f>'High val Lot 1'!D86</f>
        <v>0</v>
      </c>
      <c r="E86" s="47">
        <f t="shared" si="1"/>
        <v>0</v>
      </c>
      <c r="F86" s="205"/>
      <c r="G86" s="206"/>
      <c r="H86" s="206"/>
      <c r="I86" s="207"/>
    </row>
    <row r="87" spans="1:9" ht="15.75" customHeight="1" x14ac:dyDescent="0.35">
      <c r="A87" s="51" t="s">
        <v>110</v>
      </c>
      <c r="B87" s="41">
        <v>52</v>
      </c>
      <c r="C87" s="41" t="s">
        <v>62</v>
      </c>
      <c r="D87" s="172">
        <f>'High val Lot 1'!D87</f>
        <v>0</v>
      </c>
      <c r="E87" s="47">
        <f t="shared" si="1"/>
        <v>0</v>
      </c>
      <c r="F87" s="205"/>
      <c r="G87" s="206"/>
      <c r="H87" s="206"/>
      <c r="I87" s="207"/>
    </row>
    <row r="88" spans="1:9" ht="15.75" customHeight="1" x14ac:dyDescent="0.35">
      <c r="A88" s="51" t="s">
        <v>111</v>
      </c>
      <c r="B88" s="41">
        <v>52</v>
      </c>
      <c r="C88" s="41" t="s">
        <v>62</v>
      </c>
      <c r="D88" s="172">
        <v>501.67</v>
      </c>
      <c r="E88" s="47">
        <f t="shared" si="1"/>
        <v>26086.84</v>
      </c>
      <c r="F88" s="205"/>
      <c r="G88" s="206"/>
      <c r="H88" s="206"/>
      <c r="I88" s="207"/>
    </row>
    <row r="89" spans="1:9" ht="15.75" customHeight="1" x14ac:dyDescent="0.35">
      <c r="A89" s="51" t="s">
        <v>112</v>
      </c>
      <c r="B89" s="41">
        <v>52</v>
      </c>
      <c r="C89" s="41" t="s">
        <v>62</v>
      </c>
      <c r="D89" s="172">
        <f>'High val Lot 1'!D89</f>
        <v>0</v>
      </c>
      <c r="E89" s="47">
        <f t="shared" si="1"/>
        <v>0</v>
      </c>
      <c r="F89" s="205"/>
      <c r="G89" s="206"/>
      <c r="H89" s="206"/>
      <c r="I89" s="207"/>
    </row>
    <row r="90" spans="1:9" ht="15.75" customHeight="1" thickBot="1" x14ac:dyDescent="0.4">
      <c r="A90" s="50" t="s">
        <v>113</v>
      </c>
      <c r="B90" s="41">
        <v>52</v>
      </c>
      <c r="C90" s="41" t="s">
        <v>62</v>
      </c>
      <c r="D90" s="172">
        <v>51.19</v>
      </c>
      <c r="E90" s="47">
        <f t="shared" si="1"/>
        <v>2661.88</v>
      </c>
      <c r="F90" s="205"/>
      <c r="G90" s="206"/>
      <c r="H90" s="206"/>
      <c r="I90" s="207"/>
    </row>
    <row r="91" spans="1:9" ht="15.75" customHeight="1" thickTop="1" thickBot="1" x14ac:dyDescent="0.4">
      <c r="A91" s="49" t="s">
        <v>114</v>
      </c>
      <c r="B91" s="41"/>
      <c r="C91" s="41"/>
      <c r="D91" s="164"/>
      <c r="E91" s="47"/>
      <c r="F91" s="208"/>
      <c r="G91" s="209"/>
      <c r="H91" s="209"/>
      <c r="I91" s="210"/>
    </row>
    <row r="92" spans="1:9" ht="15.75" customHeight="1" thickTop="1" x14ac:dyDescent="0.35">
      <c r="A92" s="50" t="s">
        <v>115</v>
      </c>
      <c r="B92" s="142">
        <v>1</v>
      </c>
      <c r="C92" s="41" t="s">
        <v>90</v>
      </c>
      <c r="D92" s="172">
        <v>46.07</v>
      </c>
      <c r="E92" s="47">
        <f t="shared" si="1"/>
        <v>46.07</v>
      </c>
      <c r="F92" s="205"/>
      <c r="G92" s="206"/>
      <c r="H92" s="206"/>
      <c r="I92" s="207"/>
    </row>
    <row r="93" spans="1:9" ht="15.75" customHeight="1" x14ac:dyDescent="0.35">
      <c r="A93" s="50" t="s">
        <v>116</v>
      </c>
      <c r="B93" s="142">
        <v>1</v>
      </c>
      <c r="C93" s="41" t="s">
        <v>90</v>
      </c>
      <c r="D93" s="172">
        <f>'High val Lot 1'!D93</f>
        <v>0</v>
      </c>
      <c r="E93" s="47">
        <f t="shared" si="1"/>
        <v>0</v>
      </c>
      <c r="F93" s="205"/>
      <c r="G93" s="206"/>
      <c r="H93" s="206"/>
      <c r="I93" s="207"/>
    </row>
    <row r="94" spans="1:9" ht="15.75" customHeight="1" thickBot="1" x14ac:dyDescent="0.4">
      <c r="A94" s="50" t="s">
        <v>117</v>
      </c>
      <c r="B94" s="142">
        <v>1</v>
      </c>
      <c r="C94" s="41" t="s">
        <v>90</v>
      </c>
      <c r="D94" s="172">
        <f>'High val Lot 1'!D94</f>
        <v>0</v>
      </c>
      <c r="E94" s="47">
        <f t="shared" si="1"/>
        <v>0</v>
      </c>
      <c r="F94" s="205"/>
      <c r="G94" s="206"/>
      <c r="H94" s="206"/>
      <c r="I94" s="207"/>
    </row>
    <row r="95" spans="1:9" ht="15.75" customHeight="1" thickTop="1" thickBot="1" x14ac:dyDescent="0.4">
      <c r="A95" s="49" t="s">
        <v>118</v>
      </c>
      <c r="B95" s="41"/>
      <c r="C95" s="41"/>
      <c r="D95" s="164"/>
      <c r="E95" s="47"/>
      <c r="F95" s="208"/>
      <c r="G95" s="209"/>
      <c r="H95" s="209"/>
      <c r="I95" s="210"/>
    </row>
    <row r="96" spans="1:9" ht="15.75" customHeight="1" thickTop="1" x14ac:dyDescent="0.35">
      <c r="A96" s="50" t="s">
        <v>119</v>
      </c>
      <c r="B96" s="142">
        <v>1</v>
      </c>
      <c r="C96" s="41" t="s">
        <v>90</v>
      </c>
      <c r="D96" s="172">
        <f>'High val Lot 1'!D96</f>
        <v>0</v>
      </c>
      <c r="E96" s="47">
        <f t="shared" si="1"/>
        <v>0</v>
      </c>
      <c r="F96" s="205"/>
      <c r="G96" s="206"/>
      <c r="H96" s="206"/>
      <c r="I96" s="207"/>
    </row>
    <row r="97" spans="1:9" ht="15.75" customHeight="1" x14ac:dyDescent="0.35">
      <c r="A97" s="51" t="s">
        <v>120</v>
      </c>
      <c r="B97" s="142">
        <v>1</v>
      </c>
      <c r="C97" s="41" t="s">
        <v>90</v>
      </c>
      <c r="D97" s="172">
        <f>'High val Lot 1'!D97</f>
        <v>0</v>
      </c>
      <c r="E97" s="47">
        <f t="shared" si="1"/>
        <v>0</v>
      </c>
      <c r="F97" s="205"/>
      <c r="G97" s="206"/>
      <c r="H97" s="206"/>
      <c r="I97" s="207"/>
    </row>
    <row r="98" spans="1:9" ht="15.75" customHeight="1" thickBot="1" x14ac:dyDescent="0.4">
      <c r="A98" s="50" t="s">
        <v>121</v>
      </c>
      <c r="B98" s="142">
        <v>1</v>
      </c>
      <c r="C98" s="41" t="s">
        <v>90</v>
      </c>
      <c r="D98" s="172">
        <f>'High val Lot 1'!D98</f>
        <v>0</v>
      </c>
      <c r="E98" s="47">
        <f t="shared" si="1"/>
        <v>0</v>
      </c>
      <c r="F98" s="205"/>
      <c r="G98" s="206"/>
      <c r="H98" s="206"/>
      <c r="I98" s="207"/>
    </row>
    <row r="99" spans="1:9" ht="15.75" customHeight="1" thickTop="1" thickBot="1" x14ac:dyDescent="0.4">
      <c r="A99" s="49" t="s">
        <v>122</v>
      </c>
      <c r="B99" s="41"/>
      <c r="C99" s="41"/>
      <c r="D99" s="164"/>
      <c r="E99" s="47"/>
      <c r="F99" s="208"/>
      <c r="G99" s="209"/>
      <c r="H99" s="209"/>
      <c r="I99" s="210"/>
    </row>
    <row r="100" spans="1:9" ht="15.75" customHeight="1" thickTop="1" x14ac:dyDescent="0.35">
      <c r="A100" s="50" t="s">
        <v>123</v>
      </c>
      <c r="B100" s="41">
        <v>1</v>
      </c>
      <c r="C100" s="41" t="s">
        <v>90</v>
      </c>
      <c r="D100" s="172">
        <v>20476.2</v>
      </c>
      <c r="E100" s="47">
        <f t="shared" si="1"/>
        <v>20476.2</v>
      </c>
      <c r="F100" s="205"/>
      <c r="G100" s="206"/>
      <c r="H100" s="206"/>
      <c r="I100" s="207"/>
    </row>
    <row r="101" spans="1:9" ht="15.75" customHeight="1" x14ac:dyDescent="0.35">
      <c r="A101" s="50" t="s">
        <v>124</v>
      </c>
      <c r="B101" s="41">
        <v>1</v>
      </c>
      <c r="C101" s="41" t="s">
        <v>90</v>
      </c>
      <c r="D101" s="172">
        <f>'High val Lot 1'!D101</f>
        <v>0</v>
      </c>
      <c r="E101" s="47">
        <f t="shared" si="1"/>
        <v>0</v>
      </c>
      <c r="F101" s="205"/>
      <c r="G101" s="206"/>
      <c r="H101" s="206"/>
      <c r="I101" s="207"/>
    </row>
    <row r="102" spans="1:9" ht="15.75" customHeight="1" x14ac:dyDescent="0.35">
      <c r="A102" s="50" t="s">
        <v>125</v>
      </c>
      <c r="B102" s="41">
        <v>1</v>
      </c>
      <c r="C102" s="41" t="s">
        <v>90</v>
      </c>
      <c r="D102" s="172">
        <f>'High val Lot 1'!D102</f>
        <v>0</v>
      </c>
      <c r="E102" s="47">
        <f t="shared" si="1"/>
        <v>0</v>
      </c>
      <c r="F102" s="205"/>
      <c r="G102" s="206"/>
      <c r="H102" s="206"/>
      <c r="I102" s="207"/>
    </row>
    <row r="103" spans="1:9" ht="15.75" customHeight="1" x14ac:dyDescent="0.35">
      <c r="A103" s="50" t="s">
        <v>126</v>
      </c>
      <c r="B103" s="41">
        <v>1</v>
      </c>
      <c r="C103" s="41" t="s">
        <v>90</v>
      </c>
      <c r="D103" s="172">
        <v>1638.1</v>
      </c>
      <c r="E103" s="47">
        <f t="shared" si="1"/>
        <v>1638.1</v>
      </c>
      <c r="F103" s="205"/>
      <c r="G103" s="206"/>
      <c r="H103" s="206"/>
      <c r="I103" s="207"/>
    </row>
    <row r="104" spans="1:9" ht="15.75" customHeight="1" x14ac:dyDescent="0.35">
      <c r="A104" s="50" t="s">
        <v>127</v>
      </c>
      <c r="B104" s="41">
        <v>1</v>
      </c>
      <c r="C104" s="41" t="s">
        <v>90</v>
      </c>
      <c r="D104" s="172">
        <v>20476.2</v>
      </c>
      <c r="E104" s="47">
        <f t="shared" si="1"/>
        <v>20476.2</v>
      </c>
      <c r="F104" s="205"/>
      <c r="G104" s="206"/>
      <c r="H104" s="206"/>
      <c r="I104" s="207"/>
    </row>
    <row r="105" spans="1:9" ht="15.75" customHeight="1" x14ac:dyDescent="0.35">
      <c r="A105" s="50" t="s">
        <v>128</v>
      </c>
      <c r="B105" s="41">
        <v>1</v>
      </c>
      <c r="C105" s="41" t="s">
        <v>90</v>
      </c>
      <c r="D105" s="172">
        <v>3071.43</v>
      </c>
      <c r="E105" s="47">
        <f t="shared" si="1"/>
        <v>3071.43</v>
      </c>
      <c r="F105" s="205"/>
      <c r="G105" s="206"/>
      <c r="H105" s="206"/>
      <c r="I105" s="207"/>
    </row>
    <row r="106" spans="1:9" ht="15.75" customHeight="1" x14ac:dyDescent="0.35">
      <c r="A106" s="50" t="s">
        <v>129</v>
      </c>
      <c r="B106" s="41">
        <v>1</v>
      </c>
      <c r="C106" s="41" t="s">
        <v>90</v>
      </c>
      <c r="D106" s="172">
        <v>20721.91</v>
      </c>
      <c r="E106" s="47">
        <f t="shared" ref="E106:E130" si="2">SUM(B106)*D106</f>
        <v>20721.91</v>
      </c>
      <c r="F106" s="205"/>
      <c r="G106" s="206"/>
      <c r="H106" s="206"/>
      <c r="I106" s="207"/>
    </row>
    <row r="107" spans="1:9" ht="15.75" customHeight="1" x14ac:dyDescent="0.35">
      <c r="A107" s="50" t="s">
        <v>130</v>
      </c>
      <c r="B107" s="142">
        <v>15</v>
      </c>
      <c r="C107" s="41" t="s">
        <v>131</v>
      </c>
      <c r="D107" s="172">
        <f>'High val Lot 1'!D107</f>
        <v>0</v>
      </c>
      <c r="E107" s="47">
        <f t="shared" si="2"/>
        <v>0</v>
      </c>
      <c r="F107" s="205" t="s">
        <v>132</v>
      </c>
      <c r="G107" s="206"/>
      <c r="H107" s="206"/>
      <c r="I107" s="207"/>
    </row>
    <row r="108" spans="1:9" ht="15.75" customHeight="1" x14ac:dyDescent="0.35">
      <c r="A108" s="50" t="s">
        <v>133</v>
      </c>
      <c r="B108" s="41">
        <v>1</v>
      </c>
      <c r="C108" s="41" t="s">
        <v>90</v>
      </c>
      <c r="D108" s="172">
        <v>75000</v>
      </c>
      <c r="E108" s="47">
        <f t="shared" si="2"/>
        <v>75000</v>
      </c>
      <c r="F108" s="205" t="s">
        <v>134</v>
      </c>
      <c r="G108" s="206"/>
      <c r="H108" s="206"/>
      <c r="I108" s="207"/>
    </row>
    <row r="109" spans="1:9" ht="15.75" customHeight="1" thickBot="1" x14ac:dyDescent="0.4">
      <c r="A109" s="50" t="s">
        <v>135</v>
      </c>
      <c r="B109" s="142">
        <v>1</v>
      </c>
      <c r="C109" s="41" t="s">
        <v>90</v>
      </c>
      <c r="D109" s="172">
        <v>100000</v>
      </c>
      <c r="E109" s="47">
        <f t="shared" si="2"/>
        <v>100000</v>
      </c>
      <c r="F109" s="205" t="s">
        <v>136</v>
      </c>
      <c r="G109" s="206"/>
      <c r="H109" s="206"/>
      <c r="I109" s="207"/>
    </row>
    <row r="110" spans="1:9" ht="15.75" customHeight="1" thickTop="1" thickBot="1" x14ac:dyDescent="0.4">
      <c r="A110" s="49" t="s">
        <v>137</v>
      </c>
      <c r="B110" s="41"/>
      <c r="C110" s="41"/>
      <c r="D110" s="164"/>
      <c r="E110" s="47"/>
      <c r="F110" s="208"/>
      <c r="G110" s="209"/>
      <c r="H110" s="209"/>
      <c r="I110" s="210"/>
    </row>
    <row r="111" spans="1:9" ht="15.75" customHeight="1" thickTop="1" x14ac:dyDescent="0.35">
      <c r="A111" s="50" t="s">
        <v>138</v>
      </c>
      <c r="B111" s="142">
        <v>1</v>
      </c>
      <c r="C111" s="41" t="s">
        <v>90</v>
      </c>
      <c r="D111" s="172">
        <v>5119.05</v>
      </c>
      <c r="E111" s="47">
        <f t="shared" si="2"/>
        <v>5119.05</v>
      </c>
      <c r="F111" s="205"/>
      <c r="G111" s="206"/>
      <c r="H111" s="206"/>
      <c r="I111" s="207"/>
    </row>
    <row r="112" spans="1:9" ht="15.75" customHeight="1" x14ac:dyDescent="0.35">
      <c r="A112" s="50" t="s">
        <v>139</v>
      </c>
      <c r="B112" s="142">
        <v>1</v>
      </c>
      <c r="C112" s="41" t="s">
        <v>90</v>
      </c>
      <c r="D112" s="172">
        <f>'High val Lot 1'!D112</f>
        <v>0</v>
      </c>
      <c r="E112" s="47">
        <f t="shared" si="2"/>
        <v>0</v>
      </c>
      <c r="F112" s="205"/>
      <c r="G112" s="206"/>
      <c r="H112" s="206"/>
      <c r="I112" s="207"/>
    </row>
    <row r="113" spans="1:9" ht="15.75" customHeight="1" x14ac:dyDescent="0.35">
      <c r="A113" s="48" t="s">
        <v>140</v>
      </c>
      <c r="B113" s="142">
        <v>1</v>
      </c>
      <c r="C113" s="41" t="s">
        <v>73</v>
      </c>
      <c r="D113" s="172">
        <f>'High val Lot 1'!D113</f>
        <v>0</v>
      </c>
      <c r="E113" s="47">
        <f t="shared" si="2"/>
        <v>0</v>
      </c>
      <c r="F113" s="205"/>
      <c r="G113" s="206"/>
      <c r="H113" s="206"/>
      <c r="I113" s="207"/>
    </row>
    <row r="114" spans="1:9" ht="15.75" customHeight="1" x14ac:dyDescent="0.35">
      <c r="A114" s="50" t="s">
        <v>141</v>
      </c>
      <c r="B114" s="142">
        <v>1</v>
      </c>
      <c r="C114" s="41" t="s">
        <v>90</v>
      </c>
      <c r="D114" s="172">
        <v>6142.86</v>
      </c>
      <c r="E114" s="47">
        <f t="shared" si="2"/>
        <v>6142.86</v>
      </c>
      <c r="F114" s="205"/>
      <c r="G114" s="206"/>
      <c r="H114" s="206"/>
      <c r="I114" s="207"/>
    </row>
    <row r="115" spans="1:9" ht="15.75" customHeight="1" thickBot="1" x14ac:dyDescent="0.4">
      <c r="A115" s="50" t="s">
        <v>142</v>
      </c>
      <c r="B115" s="142">
        <v>1</v>
      </c>
      <c r="C115" s="41" t="s">
        <v>90</v>
      </c>
      <c r="D115" s="172">
        <v>9009.5300000000007</v>
      </c>
      <c r="E115" s="47">
        <f t="shared" si="2"/>
        <v>9009.5300000000007</v>
      </c>
      <c r="F115" s="205"/>
      <c r="G115" s="206"/>
      <c r="H115" s="206"/>
      <c r="I115" s="207"/>
    </row>
    <row r="116" spans="1:9" ht="15.75" customHeight="1" thickTop="1" thickBot="1" x14ac:dyDescent="0.4">
      <c r="A116" s="49" t="s">
        <v>143</v>
      </c>
      <c r="B116" s="142"/>
      <c r="C116" s="41"/>
      <c r="D116" s="164"/>
      <c r="E116" s="47"/>
      <c r="F116" s="208"/>
      <c r="G116" s="209"/>
      <c r="H116" s="209"/>
      <c r="I116" s="210"/>
    </row>
    <row r="117" spans="1:9" ht="15.75" customHeight="1" thickTop="1" x14ac:dyDescent="0.35">
      <c r="A117" s="50" t="s">
        <v>144</v>
      </c>
      <c r="B117" s="142">
        <v>1</v>
      </c>
      <c r="C117" s="41" t="s">
        <v>90</v>
      </c>
      <c r="D117" s="172">
        <f>'High val Lot 1'!D117</f>
        <v>0</v>
      </c>
      <c r="E117" s="47">
        <f t="shared" si="2"/>
        <v>0</v>
      </c>
      <c r="F117" s="205"/>
      <c r="G117" s="206"/>
      <c r="H117" s="206"/>
      <c r="I117" s="207"/>
    </row>
    <row r="118" spans="1:9" ht="15.75" customHeight="1" x14ac:dyDescent="0.35">
      <c r="A118" s="50" t="s">
        <v>145</v>
      </c>
      <c r="B118" s="142">
        <v>1</v>
      </c>
      <c r="C118" s="41" t="s">
        <v>90</v>
      </c>
      <c r="D118" s="172">
        <v>0</v>
      </c>
      <c r="E118" s="47">
        <f t="shared" si="2"/>
        <v>0</v>
      </c>
      <c r="F118" s="205"/>
      <c r="G118" s="206"/>
      <c r="H118" s="206"/>
      <c r="I118" s="207"/>
    </row>
    <row r="119" spans="1:9" ht="15.75" customHeight="1" x14ac:dyDescent="0.35">
      <c r="A119" s="50" t="s">
        <v>146</v>
      </c>
      <c r="B119" s="142">
        <v>1</v>
      </c>
      <c r="C119" s="41" t="s">
        <v>90</v>
      </c>
      <c r="D119" s="172">
        <f>'High val Lot 1'!D119</f>
        <v>0</v>
      </c>
      <c r="E119" s="47">
        <f t="shared" si="2"/>
        <v>0</v>
      </c>
      <c r="F119" s="205"/>
      <c r="G119" s="206"/>
      <c r="H119" s="206"/>
      <c r="I119" s="207"/>
    </row>
    <row r="120" spans="1:9" ht="15.75" customHeight="1" x14ac:dyDescent="0.35">
      <c r="A120" s="50" t="s">
        <v>147</v>
      </c>
      <c r="B120" s="41">
        <v>15</v>
      </c>
      <c r="C120" s="41" t="s">
        <v>131</v>
      </c>
      <c r="D120" s="172">
        <v>230.36</v>
      </c>
      <c r="E120" s="47">
        <f t="shared" si="2"/>
        <v>3455.4</v>
      </c>
      <c r="F120" s="205"/>
      <c r="G120" s="206"/>
      <c r="H120" s="206"/>
      <c r="I120" s="207"/>
    </row>
    <row r="121" spans="1:9" ht="15.75" customHeight="1" x14ac:dyDescent="0.35">
      <c r="A121" s="50" t="s">
        <v>148</v>
      </c>
      <c r="B121" s="41">
        <v>1</v>
      </c>
      <c r="C121" s="41" t="s">
        <v>90</v>
      </c>
      <c r="D121" s="172">
        <f>'High val Lot 1'!D121</f>
        <v>0</v>
      </c>
      <c r="E121" s="47">
        <f t="shared" si="2"/>
        <v>0</v>
      </c>
      <c r="F121" s="205"/>
      <c r="G121" s="206"/>
      <c r="H121" s="206"/>
      <c r="I121" s="207"/>
    </row>
    <row r="122" spans="1:9" ht="15.75" customHeight="1" thickBot="1" x14ac:dyDescent="0.4">
      <c r="A122" s="50" t="s">
        <v>149</v>
      </c>
      <c r="B122" s="142">
        <v>80</v>
      </c>
      <c r="C122" s="142" t="s">
        <v>131</v>
      </c>
      <c r="D122" s="172">
        <v>66.55</v>
      </c>
      <c r="E122" s="47">
        <f t="shared" si="2"/>
        <v>5324</v>
      </c>
      <c r="F122" s="205"/>
      <c r="G122" s="206"/>
      <c r="H122" s="206"/>
      <c r="I122" s="207"/>
    </row>
    <row r="123" spans="1:9" ht="15.75" customHeight="1" thickTop="1" thickBot="1" x14ac:dyDescent="0.4">
      <c r="A123" s="49" t="s">
        <v>150</v>
      </c>
      <c r="B123" s="41"/>
      <c r="C123" s="41"/>
      <c r="D123" s="164"/>
      <c r="E123" s="47"/>
      <c r="F123" s="208"/>
      <c r="G123" s="209"/>
      <c r="H123" s="209"/>
      <c r="I123" s="210"/>
    </row>
    <row r="124" spans="1:9" ht="15.75" customHeight="1" thickTop="1" x14ac:dyDescent="0.35">
      <c r="A124" s="48" t="s">
        <v>151</v>
      </c>
      <c r="B124" s="142">
        <v>1</v>
      </c>
      <c r="C124" s="41" t="s">
        <v>73</v>
      </c>
      <c r="D124" s="172">
        <v>144487</v>
      </c>
      <c r="E124" s="47">
        <f t="shared" si="2"/>
        <v>144487</v>
      </c>
      <c r="F124" s="205"/>
      <c r="G124" s="206"/>
      <c r="H124" s="206"/>
      <c r="I124" s="207"/>
    </row>
    <row r="125" spans="1:9" ht="15.75" customHeight="1" x14ac:dyDescent="0.35">
      <c r="A125" s="48" t="s">
        <v>152</v>
      </c>
      <c r="B125" s="142">
        <v>1</v>
      </c>
      <c r="C125" s="41" t="s">
        <v>73</v>
      </c>
      <c r="D125" s="172">
        <f>'High val Lot 1'!D125</f>
        <v>0</v>
      </c>
      <c r="E125" s="47">
        <f t="shared" si="2"/>
        <v>0</v>
      </c>
      <c r="F125" s="205"/>
      <c r="G125" s="206"/>
      <c r="H125" s="206"/>
      <c r="I125" s="207"/>
    </row>
    <row r="126" spans="1:9" ht="15.75" customHeight="1" thickBot="1" x14ac:dyDescent="0.4">
      <c r="A126" s="48" t="s">
        <v>153</v>
      </c>
      <c r="B126" s="41"/>
      <c r="C126" s="41"/>
      <c r="D126" s="164"/>
      <c r="E126" s="144" t="s">
        <v>154</v>
      </c>
      <c r="F126" s="208" t="s">
        <v>155</v>
      </c>
      <c r="G126" s="209"/>
      <c r="H126" s="209"/>
      <c r="I126" s="210"/>
    </row>
    <row r="127" spans="1:9" ht="15.75" customHeight="1" thickTop="1" thickBot="1" x14ac:dyDescent="0.4">
      <c r="A127" s="49" t="s">
        <v>156</v>
      </c>
      <c r="B127" s="41"/>
      <c r="C127" s="41"/>
      <c r="D127" s="164"/>
      <c r="E127" s="47"/>
      <c r="F127" s="208"/>
      <c r="G127" s="209"/>
      <c r="H127" s="209"/>
      <c r="I127" s="210"/>
    </row>
    <row r="128" spans="1:9" ht="15.75" customHeight="1" thickTop="1" x14ac:dyDescent="0.35">
      <c r="A128" s="48" t="s">
        <v>157</v>
      </c>
      <c r="B128" s="142">
        <v>80</v>
      </c>
      <c r="C128" s="142" t="s">
        <v>131</v>
      </c>
      <c r="D128" s="172">
        <f>'High val Lot 1'!D128</f>
        <v>0</v>
      </c>
      <c r="E128" s="47">
        <f t="shared" si="2"/>
        <v>0</v>
      </c>
      <c r="F128" s="205"/>
      <c r="G128" s="206"/>
      <c r="H128" s="206"/>
      <c r="I128" s="207"/>
    </row>
    <row r="129" spans="1:9" ht="15.75" customHeight="1" x14ac:dyDescent="0.35">
      <c r="A129" s="48" t="s">
        <v>158</v>
      </c>
      <c r="B129" s="142">
        <v>1</v>
      </c>
      <c r="C129" s="41" t="s">
        <v>90</v>
      </c>
      <c r="D129" s="172">
        <f>'High val Lot 1'!D129</f>
        <v>0</v>
      </c>
      <c r="E129" s="47">
        <f t="shared" si="2"/>
        <v>0</v>
      </c>
      <c r="F129" s="205"/>
      <c r="G129" s="206"/>
      <c r="H129" s="206"/>
      <c r="I129" s="207"/>
    </row>
    <row r="130" spans="1:9" ht="15.75" customHeight="1" x14ac:dyDescent="0.35">
      <c r="A130" s="48" t="s">
        <v>159</v>
      </c>
      <c r="B130" s="142">
        <v>1</v>
      </c>
      <c r="C130" s="41" t="s">
        <v>90</v>
      </c>
      <c r="D130" s="172">
        <f>'High val Lot 1'!D130</f>
        <v>0</v>
      </c>
      <c r="E130" s="47">
        <f t="shared" si="2"/>
        <v>0</v>
      </c>
      <c r="F130" s="205"/>
      <c r="G130" s="206"/>
      <c r="H130" s="206"/>
      <c r="I130" s="207"/>
    </row>
    <row r="131" spans="1:9" ht="15.75" customHeight="1" thickBot="1" x14ac:dyDescent="0.4">
      <c r="A131" s="48"/>
      <c r="B131" s="41"/>
      <c r="C131" s="41"/>
      <c r="D131" s="46"/>
      <c r="E131" s="47"/>
      <c r="F131" s="208"/>
      <c r="G131" s="209"/>
      <c r="H131" s="209"/>
      <c r="I131" s="210"/>
    </row>
    <row r="132" spans="1:9" ht="23.25" customHeight="1" thickTop="1" thickBot="1" x14ac:dyDescent="0.4">
      <c r="A132" s="52" t="s">
        <v>160</v>
      </c>
      <c r="B132" s="53"/>
      <c r="C132" s="54"/>
      <c r="D132" s="55"/>
      <c r="E132" s="56">
        <f>SUM(E41:E130)</f>
        <v>1524464.6989999998</v>
      </c>
      <c r="F132" s="199"/>
      <c r="G132" s="200"/>
      <c r="H132" s="200"/>
      <c r="I132" s="201"/>
    </row>
    <row r="133" spans="1:9" ht="23.25" customHeight="1" thickTop="1" thickBot="1" x14ac:dyDescent="0.4">
      <c r="A133" s="52" t="s">
        <v>161</v>
      </c>
      <c r="B133" s="53"/>
      <c r="C133" s="54"/>
      <c r="D133" s="55"/>
      <c r="E133" s="56">
        <f>SUM(E132)/B21</f>
        <v>14658.314413461536</v>
      </c>
      <c r="F133" s="199"/>
      <c r="G133" s="200"/>
      <c r="H133" s="200"/>
      <c r="I133" s="201"/>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199"/>
      <c r="G135" s="200"/>
      <c r="H135" s="200"/>
      <c r="I135" s="201"/>
    </row>
    <row r="136" spans="1:9" ht="23.25" customHeight="1" thickTop="1" x14ac:dyDescent="0.35">
      <c r="A136" s="61" t="s">
        <v>163</v>
      </c>
      <c r="B136" s="62"/>
      <c r="C136" s="63"/>
      <c r="D136" s="64"/>
      <c r="E136" s="174">
        <v>0.05</v>
      </c>
      <c r="F136" s="237"/>
      <c r="G136" s="238"/>
      <c r="H136" s="238"/>
      <c r="I136" s="239"/>
    </row>
    <row r="137" spans="1:9" ht="23.25" customHeight="1" thickBot="1" x14ac:dyDescent="0.4">
      <c r="A137" s="61" t="s">
        <v>164</v>
      </c>
      <c r="B137" s="66"/>
      <c r="C137" s="67"/>
      <c r="D137" s="68"/>
      <c r="E137" s="175">
        <v>0.02</v>
      </c>
      <c r="F137" s="248"/>
      <c r="G137" s="249"/>
      <c r="H137" s="249"/>
      <c r="I137" s="250"/>
    </row>
    <row r="138" spans="1:9" ht="23.25" customHeight="1" thickTop="1" thickBot="1" x14ac:dyDescent="0.4">
      <c r="A138" s="52" t="s">
        <v>165</v>
      </c>
      <c r="B138" s="53"/>
      <c r="C138" s="54"/>
      <c r="D138" s="55"/>
      <c r="E138" s="94">
        <f>SUM(E136:E137)</f>
        <v>7.0000000000000007E-2</v>
      </c>
      <c r="F138" s="199"/>
      <c r="G138" s="200"/>
      <c r="H138" s="200"/>
      <c r="I138" s="201"/>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02"/>
      <c r="B141" s="203"/>
      <c r="C141" s="203"/>
      <c r="D141" s="203"/>
      <c r="E141" s="203"/>
      <c r="F141" s="203"/>
      <c r="G141" s="203"/>
      <c r="H141" s="203"/>
      <c r="I141" s="20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127.28</v>
      </c>
      <c r="E144" s="78">
        <f>SUM(B144)*D144</f>
        <v>9113.2479999999996</v>
      </c>
      <c r="F144" s="82">
        <v>3</v>
      </c>
      <c r="G144" s="83">
        <f>SUM(E144*F144)</f>
        <v>27339.743999999999</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806.17</v>
      </c>
      <c r="E146" s="78">
        <f>SUM(B146)*D146</f>
        <v>57721.77199999999</v>
      </c>
      <c r="F146" s="82">
        <v>3</v>
      </c>
      <c r="G146" s="83">
        <f>SUM(E146*F146)</f>
        <v>173165.31599999996</v>
      </c>
      <c r="H146" s="80"/>
      <c r="I146" s="75"/>
    </row>
    <row r="147" spans="1:9" ht="16" thickBot="1" x14ac:dyDescent="0.4">
      <c r="A147" s="179" t="s">
        <v>173</v>
      </c>
      <c r="B147" s="129">
        <v>1</v>
      </c>
      <c r="C147" s="39" t="s">
        <v>90</v>
      </c>
      <c r="D147" s="176">
        <v>4838.47</v>
      </c>
      <c r="E147" s="78">
        <f>SUM(B147)*D147</f>
        <v>4838.47</v>
      </c>
      <c r="F147" s="85">
        <v>3</v>
      </c>
      <c r="G147" s="86">
        <f>SUM(E147*F147)</f>
        <v>14515.41</v>
      </c>
      <c r="H147" s="80"/>
      <c r="I147" s="75"/>
    </row>
    <row r="148" spans="1:9" ht="16" thickBot="1" x14ac:dyDescent="0.4">
      <c r="A148" s="87" t="s">
        <v>174</v>
      </c>
      <c r="B148" s="40"/>
      <c r="C148" s="40"/>
      <c r="D148" s="40"/>
      <c r="E148" s="40"/>
      <c r="F148" s="88"/>
      <c r="G148" s="89">
        <f>SUM(G144:G147)</f>
        <v>215020.46999999997</v>
      </c>
      <c r="H148" s="80"/>
      <c r="I148" s="75"/>
    </row>
    <row r="149" spans="1:9" ht="16" thickBot="1" x14ac:dyDescent="0.4">
      <c r="A149" s="240"/>
      <c r="B149" s="241"/>
      <c r="C149" s="241"/>
      <c r="D149" s="241"/>
      <c r="E149" s="241"/>
      <c r="F149" s="241"/>
      <c r="G149" s="241"/>
      <c r="H149" s="241"/>
      <c r="I149" s="242"/>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144.63999999999999</v>
      </c>
      <c r="E152" s="78">
        <f>SUM(B152)*D152</f>
        <v>10356.223999999998</v>
      </c>
      <c r="F152" s="82">
        <v>16</v>
      </c>
      <c r="G152" s="83">
        <f>SUM(E152*F152)</f>
        <v>165699.58399999997</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806.17</v>
      </c>
      <c r="E154" s="78">
        <f>SUM(B154)*D154</f>
        <v>57721.77199999999</v>
      </c>
      <c r="F154" s="82">
        <v>16</v>
      </c>
      <c r="G154" s="83">
        <f>SUM(E154*F154)</f>
        <v>923548.35199999984</v>
      </c>
      <c r="H154" s="80"/>
      <c r="I154" s="75"/>
    </row>
    <row r="155" spans="1:9" ht="16" thickBot="1" x14ac:dyDescent="0.4">
      <c r="A155" s="179" t="s">
        <v>173</v>
      </c>
      <c r="B155" s="129">
        <v>1</v>
      </c>
      <c r="C155" s="39" t="s">
        <v>90</v>
      </c>
      <c r="D155" s="176">
        <v>4838.47</v>
      </c>
      <c r="E155" s="78">
        <f>SUM(B155)*D155</f>
        <v>4838.47</v>
      </c>
      <c r="F155" s="85">
        <v>16</v>
      </c>
      <c r="G155" s="86">
        <f>SUM(E155*F155)</f>
        <v>77415.520000000004</v>
      </c>
      <c r="H155" s="80"/>
      <c r="I155" s="75"/>
    </row>
    <row r="156" spans="1:9" ht="16" thickBot="1" x14ac:dyDescent="0.4">
      <c r="A156" s="87" t="s">
        <v>176</v>
      </c>
      <c r="B156" s="40"/>
      <c r="C156" s="40"/>
      <c r="D156" s="40"/>
      <c r="E156" s="40"/>
      <c r="F156" s="88"/>
      <c r="G156" s="89">
        <f>SUM(G152:G155)</f>
        <v>1166663.4559999998</v>
      </c>
      <c r="H156" s="80"/>
      <c r="I156" s="75"/>
    </row>
    <row r="157" spans="1:9" ht="16" thickBot="1" x14ac:dyDescent="0.4">
      <c r="A157" s="251"/>
      <c r="B157" s="252"/>
      <c r="C157" s="252"/>
      <c r="D157" s="252"/>
      <c r="E157" s="252"/>
      <c r="F157" s="252"/>
      <c r="G157" s="252"/>
      <c r="H157" s="252"/>
      <c r="I157" s="253"/>
    </row>
    <row r="158" spans="1:9" ht="16" thickBot="1" x14ac:dyDescent="0.4">
      <c r="A158" s="70" t="s">
        <v>255</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6">
        <v>133.07</v>
      </c>
      <c r="E160" s="78">
        <f>SUM(B160)*D160</f>
        <v>11337.564</v>
      </c>
      <c r="F160" s="82">
        <v>7</v>
      </c>
      <c r="G160" s="83">
        <f>SUM(E160*F160)</f>
        <v>79362.948000000004</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6">
        <v>783.03</v>
      </c>
      <c r="E162" s="78">
        <f>SUM(B162)*D162</f>
        <v>66714.156000000003</v>
      </c>
      <c r="F162" s="82">
        <v>7</v>
      </c>
      <c r="G162" s="83">
        <f>SUM(E162*F162)</f>
        <v>466999.092</v>
      </c>
      <c r="H162" s="80"/>
      <c r="I162" s="75"/>
    </row>
    <row r="163" spans="1:9" ht="16" thickBot="1" x14ac:dyDescent="0.4">
      <c r="A163" s="179" t="s">
        <v>173</v>
      </c>
      <c r="B163" s="129">
        <v>1</v>
      </c>
      <c r="C163" s="39" t="s">
        <v>90</v>
      </c>
      <c r="D163" s="176">
        <v>4840.6499999999996</v>
      </c>
      <c r="E163" s="78">
        <f>SUM(B163)*D163</f>
        <v>4840.6499999999996</v>
      </c>
      <c r="F163" s="85">
        <v>7</v>
      </c>
      <c r="G163" s="86">
        <f>SUM(E163*F163)</f>
        <v>33884.549999999996</v>
      </c>
      <c r="H163" s="80"/>
      <c r="I163" s="75"/>
    </row>
    <row r="164" spans="1:9" ht="16" thickBot="1" x14ac:dyDescent="0.4">
      <c r="A164" s="87" t="s">
        <v>256</v>
      </c>
      <c r="B164" s="40"/>
      <c r="C164" s="40"/>
      <c r="D164" s="40"/>
      <c r="E164" s="40"/>
      <c r="F164" s="88"/>
      <c r="G164" s="89">
        <f>SUM(G160:G163)</f>
        <v>580246.59000000008</v>
      </c>
      <c r="H164" s="90"/>
      <c r="I164" s="75"/>
    </row>
    <row r="165" spans="1:9" ht="16" thickBot="1" x14ac:dyDescent="0.4">
      <c r="A165" s="254"/>
      <c r="B165" s="255"/>
      <c r="C165" s="255"/>
      <c r="D165" s="255"/>
      <c r="E165" s="255"/>
      <c r="F165" s="255"/>
      <c r="G165" s="255"/>
      <c r="H165" s="256"/>
      <c r="I165" s="257"/>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144.63999999999999</v>
      </c>
      <c r="E168" s="78">
        <f>SUM(B168)*D168</f>
        <v>12323.328</v>
      </c>
      <c r="F168" s="82">
        <v>11</v>
      </c>
      <c r="G168" s="83">
        <f>SUM(E168*F168)</f>
        <v>135556.60800000001</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806.17</v>
      </c>
      <c r="E170" s="78">
        <f>SUM(B170)*D170</f>
        <v>68685.683999999994</v>
      </c>
      <c r="F170" s="82">
        <v>11</v>
      </c>
      <c r="G170" s="83">
        <f>SUM(E170*F170)</f>
        <v>755542.52399999998</v>
      </c>
      <c r="H170" s="80"/>
      <c r="I170" s="75"/>
    </row>
    <row r="171" spans="1:9" ht="16" thickBot="1" x14ac:dyDescent="0.4">
      <c r="A171" s="179" t="s">
        <v>173</v>
      </c>
      <c r="B171" s="129">
        <v>1</v>
      </c>
      <c r="C171" s="39" t="s">
        <v>90</v>
      </c>
      <c r="D171" s="176">
        <v>4840.6499999999996</v>
      </c>
      <c r="E171" s="78">
        <f>SUM(B171)*D171</f>
        <v>4840.6499999999996</v>
      </c>
      <c r="F171" s="85">
        <v>11</v>
      </c>
      <c r="G171" s="86">
        <f>SUM(E171*F171)</f>
        <v>53247.149999999994</v>
      </c>
      <c r="H171" s="80"/>
      <c r="I171" s="75"/>
    </row>
    <row r="172" spans="1:9" ht="16" thickBot="1" x14ac:dyDescent="0.4">
      <c r="A172" s="87" t="s">
        <v>178</v>
      </c>
      <c r="B172" s="40"/>
      <c r="C172" s="40"/>
      <c r="D172" s="40"/>
      <c r="E172" s="40"/>
      <c r="F172" s="88"/>
      <c r="G172" s="89">
        <f>SUM(G168:G171)</f>
        <v>944346.28200000001</v>
      </c>
      <c r="H172" s="90"/>
      <c r="I172" s="75"/>
    </row>
    <row r="173" spans="1:9" ht="16" thickBot="1" x14ac:dyDescent="0.4">
      <c r="A173" s="240"/>
      <c r="B173" s="241"/>
      <c r="C173" s="241"/>
      <c r="D173" s="241"/>
      <c r="E173" s="241"/>
      <c r="F173" s="241"/>
      <c r="G173" s="241"/>
      <c r="H173" s="241"/>
      <c r="I173" s="242"/>
    </row>
    <row r="174" spans="1:9" ht="16" thickBot="1" x14ac:dyDescent="0.4">
      <c r="A174" s="70" t="s">
        <v>257</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144.63999999999999</v>
      </c>
      <c r="E176" s="78">
        <f>SUM(B176)*D176</f>
        <v>12453.503999999997</v>
      </c>
      <c r="F176" s="82">
        <v>11</v>
      </c>
      <c r="G176" s="83">
        <f>SUM(E176*F176)</f>
        <v>136988.54399999997</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806.17</v>
      </c>
      <c r="E178" s="78">
        <f>SUM(B178)*D178</f>
        <v>69411.236999999994</v>
      </c>
      <c r="F178" s="82">
        <v>11</v>
      </c>
      <c r="G178" s="83">
        <f>SUM(E178*F178)</f>
        <v>763523.60699999996</v>
      </c>
      <c r="H178" s="80"/>
      <c r="I178" s="75"/>
    </row>
    <row r="179" spans="1:9" ht="16" thickBot="1" x14ac:dyDescent="0.4">
      <c r="A179" s="179" t="s">
        <v>173</v>
      </c>
      <c r="B179" s="129">
        <v>1</v>
      </c>
      <c r="C179" s="39" t="s">
        <v>90</v>
      </c>
      <c r="D179" s="176">
        <v>4891.78</v>
      </c>
      <c r="E179" s="78">
        <f>SUM(B179)*D179</f>
        <v>4891.78</v>
      </c>
      <c r="F179" s="85">
        <v>11</v>
      </c>
      <c r="G179" s="86">
        <f>SUM(E179*F179)</f>
        <v>53809.579999999994</v>
      </c>
      <c r="H179" s="80"/>
      <c r="I179" s="75"/>
    </row>
    <row r="180" spans="1:9" ht="16" thickBot="1" x14ac:dyDescent="0.4">
      <c r="A180" s="87" t="s">
        <v>178</v>
      </c>
      <c r="B180" s="40"/>
      <c r="C180" s="40"/>
      <c r="D180" s="40"/>
      <c r="E180" s="40"/>
      <c r="F180" s="88"/>
      <c r="G180" s="89">
        <f>SUM(G176:G179)</f>
        <v>954321.73099999991</v>
      </c>
      <c r="H180" s="80"/>
      <c r="I180" s="75"/>
    </row>
    <row r="181" spans="1:9" ht="16" thickBot="1" x14ac:dyDescent="0.4">
      <c r="A181" s="240"/>
      <c r="B181" s="241"/>
      <c r="C181" s="241"/>
      <c r="D181" s="241"/>
      <c r="E181" s="241"/>
      <c r="F181" s="241"/>
      <c r="G181" s="241"/>
      <c r="H181" s="241"/>
      <c r="I181" s="242"/>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144.63999999999999</v>
      </c>
      <c r="E184" s="78">
        <f>SUM(B184)*D184</f>
        <v>13625.088</v>
      </c>
      <c r="F184" s="82">
        <v>22</v>
      </c>
      <c r="G184" s="83">
        <f>SUM(E184*F184)</f>
        <v>299751.93599999999</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810.81</v>
      </c>
      <c r="E186" s="78">
        <f>SUM(B186)*D186</f>
        <v>76378.301999999996</v>
      </c>
      <c r="F186" s="82">
        <v>22</v>
      </c>
      <c r="G186" s="83">
        <f>SUM(E186*F186)</f>
        <v>1680322.6439999999</v>
      </c>
      <c r="H186" s="80"/>
      <c r="I186" s="75"/>
    </row>
    <row r="187" spans="1:9" ht="16" thickBot="1" x14ac:dyDescent="0.4">
      <c r="A187" s="179" t="s">
        <v>173</v>
      </c>
      <c r="B187" s="129">
        <v>1</v>
      </c>
      <c r="C187" s="39" t="s">
        <v>90</v>
      </c>
      <c r="D187" s="176">
        <v>4828.78</v>
      </c>
      <c r="E187" s="78">
        <f>SUM(B187)*D187</f>
        <v>4828.78</v>
      </c>
      <c r="F187" s="85">
        <v>22</v>
      </c>
      <c r="G187" s="86">
        <f>SUM(E187*F187)</f>
        <v>106233.15999999999</v>
      </c>
      <c r="H187" s="80"/>
      <c r="I187" s="75"/>
    </row>
    <row r="188" spans="1:9" ht="16" thickBot="1" x14ac:dyDescent="0.4">
      <c r="A188" s="87" t="s">
        <v>181</v>
      </c>
      <c r="B188" s="40"/>
      <c r="C188" s="40"/>
      <c r="D188" s="40"/>
      <c r="E188" s="40"/>
      <c r="F188" s="88"/>
      <c r="G188" s="89">
        <f>SUM(G184:G187)</f>
        <v>2086307.7399999998</v>
      </c>
      <c r="H188" s="80"/>
      <c r="I188" s="75"/>
    </row>
    <row r="189" spans="1:9" ht="16" thickBot="1" x14ac:dyDescent="0.4">
      <c r="A189" s="251"/>
      <c r="B189" s="252"/>
      <c r="C189" s="252"/>
      <c r="D189" s="252"/>
      <c r="E189" s="252"/>
      <c r="F189" s="252"/>
      <c r="G189" s="252"/>
      <c r="H189" s="252"/>
      <c r="I189" s="253"/>
    </row>
    <row r="190" spans="1:9" ht="16" thickBot="1" x14ac:dyDescent="0.4">
      <c r="A190" s="70" t="s">
        <v>258</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144.63999999999999</v>
      </c>
      <c r="E192" s="78">
        <f>SUM(B192)*D192</f>
        <v>15664.511999999999</v>
      </c>
      <c r="F192" s="82">
        <v>10</v>
      </c>
      <c r="G192" s="83">
        <f>SUM(E192*F192)</f>
        <v>156645.12</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817.4</v>
      </c>
      <c r="E194" s="78">
        <f>SUM(B194)*D194</f>
        <v>88524.42</v>
      </c>
      <c r="F194" s="82">
        <v>10</v>
      </c>
      <c r="G194" s="83">
        <f>SUM(E194*F194)</f>
        <v>885244.2</v>
      </c>
      <c r="H194" s="80"/>
      <c r="I194" s="75"/>
    </row>
    <row r="195" spans="1:9" ht="16" thickBot="1" x14ac:dyDescent="0.4">
      <c r="A195" s="179" t="s">
        <v>173</v>
      </c>
      <c r="B195" s="129">
        <v>1</v>
      </c>
      <c r="C195" s="39" t="s">
        <v>90</v>
      </c>
      <c r="D195" s="176">
        <v>4837.25</v>
      </c>
      <c r="E195" s="78">
        <f>SUM(B195)*D195</f>
        <v>4837.25</v>
      </c>
      <c r="F195" s="82">
        <v>10</v>
      </c>
      <c r="G195" s="83">
        <f>SUM(E195*F195)</f>
        <v>48372.5</v>
      </c>
      <c r="H195" s="65"/>
      <c r="I195" s="75"/>
    </row>
    <row r="196" spans="1:9" ht="16" thickBot="1" x14ac:dyDescent="0.4">
      <c r="A196" s="87" t="s">
        <v>259</v>
      </c>
      <c r="B196" s="40"/>
      <c r="C196" s="40"/>
      <c r="D196" s="40"/>
      <c r="E196" s="40"/>
      <c r="F196" s="40"/>
      <c r="G196" s="89">
        <f>SUM(G192:G195)</f>
        <v>1090261.8199999998</v>
      </c>
      <c r="H196" s="151"/>
      <c r="I196" s="152"/>
    </row>
    <row r="197" spans="1:9" ht="16" thickBot="1" x14ac:dyDescent="0.4">
      <c r="A197" s="196"/>
      <c r="B197" s="196"/>
      <c r="C197" s="196"/>
      <c r="D197" s="196"/>
      <c r="E197" s="196"/>
      <c r="F197" s="196"/>
      <c r="G197" s="196"/>
      <c r="H197" s="196"/>
      <c r="I197" s="196"/>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9.51</v>
      </c>
      <c r="E200" s="78">
        <f>SUM(B200)*D200</f>
        <v>182420.82</v>
      </c>
      <c r="F200" s="78"/>
      <c r="G200" s="111"/>
      <c r="H200" s="65"/>
      <c r="I200" s="110"/>
    </row>
    <row r="201" spans="1:9" ht="16" thickBot="1" x14ac:dyDescent="0.4">
      <c r="A201" s="117" t="s">
        <v>186</v>
      </c>
      <c r="B201" s="39">
        <v>19182</v>
      </c>
      <c r="C201" s="39" t="s">
        <v>185</v>
      </c>
      <c r="D201" s="176">
        <v>0.54</v>
      </c>
      <c r="E201" s="78">
        <f t="shared" ref="E201:E224" si="3">SUM(B201)*D201</f>
        <v>10358.280000000001</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120.14</v>
      </c>
      <c r="E203" s="78">
        <f t="shared" si="3"/>
        <v>166874.46</v>
      </c>
      <c r="F203" s="78"/>
      <c r="G203" s="111"/>
      <c r="H203" s="65"/>
      <c r="I203" s="110"/>
    </row>
    <row r="204" spans="1:9" x14ac:dyDescent="0.35">
      <c r="A204" s="96" t="s">
        <v>189</v>
      </c>
      <c r="B204" s="39">
        <v>1022</v>
      </c>
      <c r="C204" s="39" t="s">
        <v>185</v>
      </c>
      <c r="D204" s="176">
        <v>68.069999999999993</v>
      </c>
      <c r="E204" s="78">
        <f t="shared" si="3"/>
        <v>69567.539999999994</v>
      </c>
      <c r="F204" s="78"/>
      <c r="G204" s="111"/>
      <c r="H204" s="65"/>
      <c r="I204" s="110"/>
    </row>
    <row r="205" spans="1:9" x14ac:dyDescent="0.35">
      <c r="A205" s="96" t="s">
        <v>190</v>
      </c>
      <c r="B205" s="39">
        <v>125</v>
      </c>
      <c r="C205" s="39" t="s">
        <v>185</v>
      </c>
      <c r="D205" s="176">
        <v>61.62</v>
      </c>
      <c r="E205" s="78">
        <f t="shared" si="3"/>
        <v>7702.5</v>
      </c>
      <c r="F205" s="78"/>
      <c r="G205" s="111"/>
      <c r="H205" s="65"/>
      <c r="I205" s="110"/>
    </row>
    <row r="206" spans="1:9" x14ac:dyDescent="0.35">
      <c r="A206" s="96" t="s">
        <v>192</v>
      </c>
      <c r="B206" s="39">
        <v>3467</v>
      </c>
      <c r="C206" s="39" t="s">
        <v>185</v>
      </c>
      <c r="D206" s="176">
        <v>61.74</v>
      </c>
      <c r="E206" s="78">
        <f t="shared" si="3"/>
        <v>214052.58000000002</v>
      </c>
      <c r="F206" s="78"/>
      <c r="G206" s="111"/>
      <c r="H206" s="65"/>
      <c r="I206" s="110"/>
    </row>
    <row r="207" spans="1:9" ht="16" thickBot="1" x14ac:dyDescent="0.4">
      <c r="A207" s="117" t="s">
        <v>193</v>
      </c>
      <c r="B207" s="39">
        <v>2134</v>
      </c>
      <c r="C207" s="39" t="s">
        <v>185</v>
      </c>
      <c r="D207" s="176">
        <v>88.81</v>
      </c>
      <c r="E207" s="78">
        <f t="shared" si="3"/>
        <v>189520.54</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21.23</v>
      </c>
      <c r="E209" s="78">
        <f t="shared" si="3"/>
        <v>128759.95</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6">
        <v>188.13</v>
      </c>
      <c r="E212" s="78">
        <f t="shared" si="3"/>
        <v>16179.18</v>
      </c>
      <c r="F212" s="78"/>
      <c r="G212" s="111"/>
      <c r="H212" s="65"/>
      <c r="I212" s="110"/>
    </row>
    <row r="213" spans="1:9" x14ac:dyDescent="0.35">
      <c r="A213" s="96" t="s">
        <v>200</v>
      </c>
      <c r="B213" s="39">
        <v>1282</v>
      </c>
      <c r="C213" s="39" t="s">
        <v>201</v>
      </c>
      <c r="D213" s="176">
        <v>62.35</v>
      </c>
      <c r="E213" s="78">
        <f t="shared" si="3"/>
        <v>79932.7</v>
      </c>
      <c r="F213" s="78"/>
      <c r="G213" s="111"/>
      <c r="H213" s="65"/>
      <c r="I213" s="110"/>
    </row>
    <row r="214" spans="1:9" ht="16" thickBot="1" x14ac:dyDescent="0.4">
      <c r="A214" s="117" t="s">
        <v>202</v>
      </c>
      <c r="B214" s="39">
        <v>390</v>
      </c>
      <c r="C214" s="39" t="s">
        <v>201</v>
      </c>
      <c r="D214" s="176">
        <v>64.5</v>
      </c>
      <c r="E214" s="78">
        <f t="shared" si="3"/>
        <v>25155</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v>2687.5</v>
      </c>
      <c r="E217" s="78">
        <f t="shared" si="3"/>
        <v>215000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2033823.5499999998</v>
      </c>
      <c r="H226" s="119"/>
      <c r="I226" s="115"/>
    </row>
    <row r="227" spans="1:9" ht="16" thickBot="1" x14ac:dyDescent="0.4">
      <c r="A227" s="197"/>
      <c r="B227" s="197"/>
      <c r="C227" s="197"/>
      <c r="D227" s="197"/>
      <c r="E227" s="197"/>
      <c r="F227" s="197"/>
      <c r="G227" s="197"/>
      <c r="H227" s="197"/>
      <c r="I227" s="198"/>
    </row>
    <row r="228" spans="1:9" ht="16" thickBot="1" x14ac:dyDescent="0.4">
      <c r="A228" s="192" t="s">
        <v>216</v>
      </c>
      <c r="B228" s="192"/>
      <c r="C228" s="192"/>
      <c r="D228" s="192"/>
      <c r="E228" s="188"/>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1524464.6989999998</v>
      </c>
      <c r="H230" s="27"/>
      <c r="I230" s="130"/>
    </row>
    <row r="231" spans="1:9" x14ac:dyDescent="0.35">
      <c r="A231" s="103" t="s">
        <v>218</v>
      </c>
      <c r="B231" s="92"/>
      <c r="C231" s="93"/>
      <c r="D231" s="93"/>
      <c r="E231" s="93"/>
      <c r="F231" s="126"/>
      <c r="G231" s="97">
        <f>SUM(G144,G152,G160,G168,G176,G184,G192)</f>
        <v>1001344.4839999999</v>
      </c>
      <c r="H231" s="27"/>
      <c r="I231" s="130"/>
    </row>
    <row r="232" spans="1:9" x14ac:dyDescent="0.35">
      <c r="A232" s="103" t="s">
        <v>219</v>
      </c>
      <c r="B232" s="92"/>
      <c r="C232" s="93"/>
      <c r="D232" s="93"/>
      <c r="E232" s="93"/>
      <c r="F232" s="126"/>
      <c r="G232" s="97">
        <f>SUM(G146,G154,G162,G170,G178,G186,G194)</f>
        <v>5648345.7350000003</v>
      </c>
      <c r="H232" s="27"/>
      <c r="I232" s="130"/>
    </row>
    <row r="233" spans="1:9" x14ac:dyDescent="0.35">
      <c r="A233" s="103" t="s">
        <v>220</v>
      </c>
      <c r="B233" s="92"/>
      <c r="C233" s="93"/>
      <c r="D233" s="93"/>
      <c r="E233" s="93"/>
      <c r="F233" s="126"/>
      <c r="G233" s="97">
        <f>SUM(G147,G155,G163,G171,G179,G187,G195)</f>
        <v>387477.87</v>
      </c>
      <c r="H233" s="27"/>
      <c r="I233" s="130"/>
    </row>
    <row r="234" spans="1:9" x14ac:dyDescent="0.35">
      <c r="A234" s="103" t="s">
        <v>221</v>
      </c>
      <c r="B234" s="92"/>
      <c r="C234" s="93"/>
      <c r="D234" s="93"/>
      <c r="E234" s="93"/>
      <c r="F234" s="126"/>
      <c r="G234" s="97">
        <f>SUM(G226)</f>
        <v>2033823.5499999998</v>
      </c>
      <c r="H234" s="27"/>
      <c r="I234" s="130"/>
    </row>
    <row r="235" spans="1:9" x14ac:dyDescent="0.35">
      <c r="A235" s="103" t="s">
        <v>222</v>
      </c>
      <c r="B235" s="18"/>
      <c r="C235" s="93"/>
      <c r="D235" s="93"/>
      <c r="E235" s="93"/>
      <c r="F235" s="126"/>
      <c r="G235" s="97">
        <f>SUM(G230:G234)*3%</f>
        <v>317863.69013999996</v>
      </c>
      <c r="H235" s="27"/>
      <c r="I235" s="130"/>
    </row>
    <row r="236" spans="1:9" x14ac:dyDescent="0.35">
      <c r="A236" s="103" t="s">
        <v>223</v>
      </c>
      <c r="B236" s="92"/>
      <c r="C236" s="93"/>
      <c r="D236" s="93"/>
      <c r="E236" s="93"/>
      <c r="F236" s="126"/>
      <c r="G236" s="97">
        <f>SUM(G230:G235)*E138</f>
        <v>763932.4019698</v>
      </c>
      <c r="H236" s="27"/>
      <c r="I236" s="130"/>
    </row>
    <row r="237" spans="1:9" ht="16" thickBot="1" x14ac:dyDescent="0.4">
      <c r="A237" s="103"/>
      <c r="B237" s="92"/>
      <c r="C237" s="93"/>
      <c r="D237" s="93"/>
      <c r="E237" s="93"/>
      <c r="F237" s="126"/>
      <c r="G237" s="98"/>
      <c r="H237" s="27"/>
      <c r="I237" s="130"/>
    </row>
    <row r="238" spans="1:9" ht="16" thickBot="1" x14ac:dyDescent="0.4">
      <c r="A238" s="104" t="s">
        <v>260</v>
      </c>
      <c r="B238" s="105"/>
      <c r="C238" s="106"/>
      <c r="D238" s="106"/>
      <c r="E238" s="106"/>
      <c r="F238" s="127"/>
      <c r="G238" s="107">
        <f>SUM(G230:G237)</f>
        <v>11677252.430109799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tr">
        <f>B4</f>
        <v>LOVELL PRICING SUBMISSION  15.12.23</v>
      </c>
      <c r="C244" s="186"/>
      <c r="D244" s="186"/>
      <c r="E244" s="186"/>
      <c r="F244" s="186"/>
      <c r="G244" s="186"/>
      <c r="H244" s="186"/>
      <c r="I244" s="4"/>
    </row>
    <row r="245" spans="1:9" ht="28.5" customHeight="1" x14ac:dyDescent="0.35">
      <c r="A245" s="29" t="s">
        <v>264</v>
      </c>
      <c r="B245" s="7"/>
      <c r="D245" s="247"/>
      <c r="E245" s="247"/>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44" t="s">
        <v>265</v>
      </c>
      <c r="C247" s="244"/>
      <c r="D247" s="244"/>
      <c r="E247" s="244"/>
      <c r="F247" s="244"/>
      <c r="G247" s="244"/>
      <c r="H247" s="244"/>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252</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253</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23" t="s">
        <v>43</v>
      </c>
      <c r="B267" s="191"/>
      <c r="C267" s="191"/>
      <c r="D267" s="191"/>
      <c r="E267" s="191"/>
      <c r="F267" s="191"/>
      <c r="G267" s="191"/>
      <c r="H267" s="191"/>
      <c r="I267" s="224"/>
    </row>
    <row r="268" spans="1:9" ht="18.75" customHeight="1" x14ac:dyDescent="0.35">
      <c r="A268" s="223" t="s">
        <v>44</v>
      </c>
      <c r="B268" s="191"/>
      <c r="C268" s="191"/>
      <c r="D268" s="191"/>
      <c r="E268" s="191"/>
      <c r="F268" s="191"/>
      <c r="G268" s="191"/>
      <c r="H268" s="191"/>
      <c r="I268" s="224"/>
    </row>
    <row r="269" spans="1:9" s="133" customFormat="1" ht="50.25" customHeight="1" x14ac:dyDescent="0.35">
      <c r="A269" s="225" t="s">
        <v>45</v>
      </c>
      <c r="B269" s="226"/>
      <c r="C269" s="226"/>
      <c r="D269" s="226"/>
      <c r="E269" s="226"/>
      <c r="F269" s="226"/>
      <c r="G269" s="226"/>
      <c r="H269" s="226"/>
      <c r="I269" s="227"/>
    </row>
    <row r="270" spans="1:9" ht="54" customHeight="1" x14ac:dyDescent="0.35">
      <c r="A270" s="246" t="s">
        <v>46</v>
      </c>
      <c r="B270" s="244"/>
      <c r="C270" s="244"/>
      <c r="D270" s="244"/>
      <c r="E270" s="244"/>
      <c r="F270" s="244"/>
      <c r="G270" s="244"/>
      <c r="H270" s="244"/>
      <c r="I270" s="245"/>
    </row>
    <row r="271" spans="1:9" ht="43.5" customHeight="1" x14ac:dyDescent="0.35">
      <c r="A271" s="225" t="s">
        <v>47</v>
      </c>
      <c r="B271" s="226"/>
      <c r="C271" s="226"/>
      <c r="D271" s="226"/>
      <c r="E271" s="226"/>
      <c r="F271" s="226"/>
      <c r="G271" s="226"/>
      <c r="H271" s="226"/>
      <c r="I271" s="227"/>
    </row>
    <row r="272" spans="1:9" ht="18.75" customHeight="1" x14ac:dyDescent="0.35">
      <c r="A272" s="246" t="s">
        <v>48</v>
      </c>
      <c r="B272" s="244"/>
      <c r="C272" s="244"/>
      <c r="D272" s="244"/>
      <c r="E272" s="244"/>
      <c r="F272" s="244"/>
      <c r="G272" s="244"/>
      <c r="H272" s="244"/>
      <c r="I272" s="245"/>
    </row>
    <row r="273" spans="1:9" ht="57.75" customHeight="1" x14ac:dyDescent="0.35">
      <c r="A273" s="243" t="s">
        <v>230</v>
      </c>
      <c r="B273" s="244"/>
      <c r="C273" s="244"/>
      <c r="D273" s="244"/>
      <c r="E273" s="244"/>
      <c r="F273" s="244"/>
      <c r="G273" s="244"/>
      <c r="H273" s="244"/>
      <c r="I273" s="245"/>
    </row>
    <row r="274" spans="1:9" ht="69" customHeight="1" x14ac:dyDescent="0.35">
      <c r="A274" s="220" t="s">
        <v>50</v>
      </c>
      <c r="B274" s="221"/>
      <c r="C274" s="221"/>
      <c r="D274" s="221"/>
      <c r="E274" s="221"/>
      <c r="F274" s="221"/>
      <c r="G274" s="221"/>
      <c r="H274" s="221"/>
      <c r="I274" s="222"/>
    </row>
    <row r="275" spans="1:9" ht="33" customHeight="1" x14ac:dyDescent="0.35">
      <c r="A275" s="220" t="s">
        <v>51</v>
      </c>
      <c r="B275" s="221"/>
      <c r="C275" s="221"/>
      <c r="D275" s="221"/>
      <c r="E275" s="221"/>
      <c r="F275" s="221"/>
      <c r="G275" s="221"/>
      <c r="H275" s="221"/>
      <c r="I275" s="222"/>
    </row>
    <row r="276" spans="1:9" ht="18.75" customHeight="1" x14ac:dyDescent="0.35">
      <c r="A276" s="220" t="s">
        <v>52</v>
      </c>
      <c r="B276" s="221"/>
      <c r="C276" s="221"/>
      <c r="D276" s="221"/>
      <c r="E276" s="221"/>
      <c r="F276" s="221"/>
      <c r="G276" s="221"/>
      <c r="H276" s="221"/>
      <c r="I276" s="222"/>
    </row>
    <row r="277" spans="1:9" ht="37.5" customHeight="1" x14ac:dyDescent="0.35">
      <c r="A277" s="217" t="s">
        <v>53</v>
      </c>
      <c r="B277" s="218"/>
      <c r="C277" s="218"/>
      <c r="D277" s="218"/>
      <c r="E277" s="218"/>
      <c r="F277" s="218"/>
      <c r="G277" s="218"/>
      <c r="H277" s="218"/>
      <c r="I277" s="219"/>
    </row>
    <row r="278" spans="1:9" ht="18.75" customHeight="1" x14ac:dyDescent="0.35">
      <c r="A278" s="220" t="s">
        <v>231</v>
      </c>
      <c r="B278" s="221"/>
      <c r="C278" s="221"/>
      <c r="D278" s="221"/>
      <c r="E278" s="221"/>
      <c r="F278" s="221"/>
      <c r="G278" s="221"/>
      <c r="H278" s="221"/>
      <c r="I278" s="222"/>
    </row>
    <row r="279" spans="1:9" ht="16" thickBot="1" x14ac:dyDescent="0.4">
      <c r="A279" s="228"/>
      <c r="B279" s="229"/>
      <c r="C279" s="229"/>
      <c r="D279" s="229"/>
      <c r="E279" s="229"/>
      <c r="F279" s="229"/>
      <c r="G279" s="229"/>
      <c r="H279" s="229"/>
      <c r="I279" s="230"/>
    </row>
    <row r="280" spans="1:9" ht="16.5" thickTop="1" thickBot="1" x14ac:dyDescent="0.4">
      <c r="A280" s="42" t="s">
        <v>54</v>
      </c>
      <c r="B280" s="43" t="s">
        <v>55</v>
      </c>
      <c r="C280" s="43" t="s">
        <v>56</v>
      </c>
      <c r="D280" s="121" t="s">
        <v>57</v>
      </c>
      <c r="E280" s="44" t="s">
        <v>58</v>
      </c>
      <c r="F280" s="231" t="s">
        <v>59</v>
      </c>
      <c r="G280" s="232"/>
      <c r="H280" s="232"/>
      <c r="I280" s="233"/>
    </row>
    <row r="281" spans="1:9" ht="16.5" thickTop="1" thickBot="1" x14ac:dyDescent="0.4">
      <c r="A281" s="45" t="s">
        <v>60</v>
      </c>
      <c r="B281" s="41"/>
      <c r="C281" s="41"/>
      <c r="D281" s="46"/>
      <c r="E281" s="47"/>
      <c r="F281" s="234"/>
      <c r="G281" s="235"/>
      <c r="H281" s="235"/>
      <c r="I281" s="236"/>
    </row>
    <row r="282" spans="1:9" ht="16" thickTop="1" x14ac:dyDescent="0.35">
      <c r="A282" s="48" t="s">
        <v>61</v>
      </c>
      <c r="B282" s="41">
        <v>86</v>
      </c>
      <c r="C282" s="41" t="s">
        <v>62</v>
      </c>
      <c r="D282" s="172">
        <f>D41</f>
        <v>0</v>
      </c>
      <c r="E282" s="47">
        <f>SUM(B282)*D282</f>
        <v>0</v>
      </c>
      <c r="F282" s="205"/>
      <c r="G282" s="206"/>
      <c r="H282" s="206"/>
      <c r="I282" s="207"/>
    </row>
    <row r="283" spans="1:9" x14ac:dyDescent="0.35">
      <c r="A283" s="48" t="s">
        <v>63</v>
      </c>
      <c r="B283" s="41">
        <v>86</v>
      </c>
      <c r="C283" s="41" t="s">
        <v>62</v>
      </c>
      <c r="D283" s="172">
        <f t="shared" ref="D283:D346" si="5">D42</f>
        <v>486.12</v>
      </c>
      <c r="E283" s="47">
        <f t="shared" ref="E283:E290" si="6">SUM(B283)*D283</f>
        <v>41806.32</v>
      </c>
      <c r="F283" s="205"/>
      <c r="G283" s="206"/>
      <c r="H283" s="206"/>
      <c r="I283" s="207"/>
    </row>
    <row r="284" spans="1:9" x14ac:dyDescent="0.35">
      <c r="A284" s="48" t="s">
        <v>64</v>
      </c>
      <c r="B284" s="41">
        <v>86</v>
      </c>
      <c r="C284" s="41" t="s">
        <v>62</v>
      </c>
      <c r="D284" s="172">
        <f t="shared" si="5"/>
        <v>0</v>
      </c>
      <c r="E284" s="47">
        <f t="shared" si="6"/>
        <v>0</v>
      </c>
      <c r="F284" s="205"/>
      <c r="G284" s="206"/>
      <c r="H284" s="206"/>
      <c r="I284" s="207"/>
    </row>
    <row r="285" spans="1:9" x14ac:dyDescent="0.35">
      <c r="A285" s="48" t="s">
        <v>65</v>
      </c>
      <c r="B285" s="41">
        <v>86</v>
      </c>
      <c r="C285" s="41" t="s">
        <v>62</v>
      </c>
      <c r="D285" s="172">
        <f t="shared" si="5"/>
        <v>1568.43</v>
      </c>
      <c r="E285" s="47">
        <f t="shared" si="6"/>
        <v>134884.98000000001</v>
      </c>
      <c r="F285" s="205"/>
      <c r="G285" s="206"/>
      <c r="H285" s="206"/>
      <c r="I285" s="207"/>
    </row>
    <row r="286" spans="1:9" x14ac:dyDescent="0.35">
      <c r="A286" s="48" t="s">
        <v>66</v>
      </c>
      <c r="B286" s="41">
        <v>86</v>
      </c>
      <c r="C286" s="41" t="s">
        <v>62</v>
      </c>
      <c r="D286" s="172">
        <f t="shared" si="5"/>
        <v>1314.73</v>
      </c>
      <c r="E286" s="47">
        <f t="shared" si="6"/>
        <v>113066.78</v>
      </c>
      <c r="F286" s="205"/>
      <c r="G286" s="206"/>
      <c r="H286" s="206"/>
      <c r="I286" s="207"/>
    </row>
    <row r="287" spans="1:9" x14ac:dyDescent="0.35">
      <c r="A287" s="48" t="s">
        <v>67</v>
      </c>
      <c r="B287" s="41">
        <v>86</v>
      </c>
      <c r="C287" s="41" t="s">
        <v>62</v>
      </c>
      <c r="D287" s="172">
        <f t="shared" si="5"/>
        <v>860</v>
      </c>
      <c r="E287" s="47">
        <f t="shared" si="6"/>
        <v>73960</v>
      </c>
      <c r="F287" s="205"/>
      <c r="G287" s="206"/>
      <c r="H287" s="206"/>
      <c r="I287" s="207"/>
    </row>
    <row r="288" spans="1:9" x14ac:dyDescent="0.35">
      <c r="A288" s="48" t="s">
        <v>232</v>
      </c>
      <c r="B288" s="41">
        <v>86</v>
      </c>
      <c r="C288" s="41" t="s">
        <v>62</v>
      </c>
      <c r="D288" s="172">
        <f t="shared" si="5"/>
        <v>1237.06</v>
      </c>
      <c r="E288" s="47">
        <f t="shared" si="6"/>
        <v>106387.15999999999</v>
      </c>
      <c r="F288" s="205"/>
      <c r="G288" s="206"/>
      <c r="H288" s="206"/>
      <c r="I288" s="207"/>
    </row>
    <row r="289" spans="1:9" x14ac:dyDescent="0.35">
      <c r="A289" s="48" t="s">
        <v>69</v>
      </c>
      <c r="B289" s="41">
        <v>86</v>
      </c>
      <c r="C289" s="41" t="s">
        <v>62</v>
      </c>
      <c r="D289" s="172">
        <f t="shared" si="5"/>
        <v>0</v>
      </c>
      <c r="E289" s="47">
        <f t="shared" si="6"/>
        <v>0</v>
      </c>
      <c r="F289" s="205"/>
      <c r="G289" s="206"/>
      <c r="H289" s="206"/>
      <c r="I289" s="207"/>
    </row>
    <row r="290" spans="1:9" ht="16" thickBot="1" x14ac:dyDescent="0.4">
      <c r="A290" s="48" t="s">
        <v>70</v>
      </c>
      <c r="B290" s="41">
        <v>86</v>
      </c>
      <c r="C290" s="41" t="s">
        <v>62</v>
      </c>
      <c r="D290" s="172">
        <f t="shared" si="5"/>
        <v>0</v>
      </c>
      <c r="E290" s="47">
        <f t="shared" si="6"/>
        <v>0</v>
      </c>
      <c r="F290" s="205"/>
      <c r="G290" s="206"/>
      <c r="H290" s="206"/>
      <c r="I290" s="207"/>
    </row>
    <row r="291" spans="1:9" ht="16.5" thickTop="1" thickBot="1" x14ac:dyDescent="0.4">
      <c r="A291" s="49" t="s">
        <v>71</v>
      </c>
      <c r="B291" s="41"/>
      <c r="C291" s="41"/>
      <c r="D291" s="164"/>
      <c r="E291" s="47"/>
      <c r="F291" s="208"/>
      <c r="G291" s="209"/>
      <c r="H291" s="209"/>
      <c r="I291" s="210"/>
    </row>
    <row r="292" spans="1:9" ht="16" thickTop="1" x14ac:dyDescent="0.35">
      <c r="A292" s="50" t="s">
        <v>72</v>
      </c>
      <c r="B292" s="41">
        <v>1</v>
      </c>
      <c r="C292" s="41" t="s">
        <v>73</v>
      </c>
      <c r="D292" s="172">
        <f t="shared" si="5"/>
        <v>2272.86</v>
      </c>
      <c r="E292" s="47">
        <f t="shared" ref="E292:E354" si="7">SUM(B292)*D292</f>
        <v>2272.86</v>
      </c>
      <c r="F292" s="205"/>
      <c r="G292" s="206"/>
      <c r="H292" s="206"/>
      <c r="I292" s="207"/>
    </row>
    <row r="293" spans="1:9" x14ac:dyDescent="0.35">
      <c r="A293" s="48" t="s">
        <v>74</v>
      </c>
      <c r="B293" s="41">
        <v>86</v>
      </c>
      <c r="C293" s="41" t="s">
        <v>62</v>
      </c>
      <c r="D293" s="172">
        <f t="shared" si="5"/>
        <v>65.52</v>
      </c>
      <c r="E293" s="47">
        <f t="shared" si="7"/>
        <v>5634.7199999999993</v>
      </c>
      <c r="F293" s="205"/>
      <c r="G293" s="206"/>
      <c r="H293" s="206"/>
      <c r="I293" s="207"/>
    </row>
    <row r="294" spans="1:9" x14ac:dyDescent="0.35">
      <c r="A294" s="48" t="s">
        <v>75</v>
      </c>
      <c r="B294" s="41">
        <v>86</v>
      </c>
      <c r="C294" s="41" t="s">
        <v>62</v>
      </c>
      <c r="D294" s="172">
        <f t="shared" si="5"/>
        <v>65.52</v>
      </c>
      <c r="E294" s="47">
        <f t="shared" si="7"/>
        <v>5634.7199999999993</v>
      </c>
      <c r="F294" s="205"/>
      <c r="G294" s="206"/>
      <c r="H294" s="206"/>
      <c r="I294" s="207"/>
    </row>
    <row r="295" spans="1:9" x14ac:dyDescent="0.35">
      <c r="A295" s="48" t="s">
        <v>76</v>
      </c>
      <c r="B295" s="41">
        <v>86</v>
      </c>
      <c r="C295" s="41" t="s">
        <v>62</v>
      </c>
      <c r="D295" s="172">
        <f t="shared" si="5"/>
        <v>63.48</v>
      </c>
      <c r="E295" s="47">
        <f t="shared" si="7"/>
        <v>5459.28</v>
      </c>
      <c r="F295" s="205"/>
      <c r="G295" s="206"/>
      <c r="H295" s="206"/>
      <c r="I295" s="207"/>
    </row>
    <row r="296" spans="1:9" x14ac:dyDescent="0.35">
      <c r="A296" s="48" t="s">
        <v>77</v>
      </c>
      <c r="B296" s="41">
        <v>86</v>
      </c>
      <c r="C296" s="41" t="s">
        <v>62</v>
      </c>
      <c r="D296" s="172">
        <f t="shared" si="5"/>
        <v>69.61</v>
      </c>
      <c r="E296" s="47">
        <f t="shared" si="7"/>
        <v>5986.46</v>
      </c>
      <c r="F296" s="205"/>
      <c r="G296" s="206"/>
      <c r="H296" s="206"/>
      <c r="I296" s="207"/>
    </row>
    <row r="297" spans="1:9" x14ac:dyDescent="0.35">
      <c r="A297" s="48" t="s">
        <v>78</v>
      </c>
      <c r="B297" s="41">
        <v>86</v>
      </c>
      <c r="C297" s="41" t="s">
        <v>62</v>
      </c>
      <c r="D297" s="172">
        <f t="shared" si="5"/>
        <v>71.67</v>
      </c>
      <c r="E297" s="47">
        <f t="shared" si="7"/>
        <v>6163.62</v>
      </c>
      <c r="F297" s="205"/>
      <c r="G297" s="206"/>
      <c r="H297" s="206"/>
      <c r="I297" s="207"/>
    </row>
    <row r="298" spans="1:9" x14ac:dyDescent="0.35">
      <c r="A298" s="48" t="s">
        <v>79</v>
      </c>
      <c r="B298" s="41">
        <v>86</v>
      </c>
      <c r="C298" s="41" t="s">
        <v>62</v>
      </c>
      <c r="D298" s="172">
        <f t="shared" si="5"/>
        <v>22.52</v>
      </c>
      <c r="E298" s="47">
        <f t="shared" si="7"/>
        <v>1936.72</v>
      </c>
      <c r="F298" s="205"/>
      <c r="G298" s="206"/>
      <c r="H298" s="206"/>
      <c r="I298" s="207"/>
    </row>
    <row r="299" spans="1:9" x14ac:dyDescent="0.35">
      <c r="A299" s="48" t="s">
        <v>80</v>
      </c>
      <c r="B299" s="41">
        <v>86</v>
      </c>
      <c r="C299" s="41" t="s">
        <v>62</v>
      </c>
      <c r="D299" s="172">
        <f t="shared" si="5"/>
        <v>46.17</v>
      </c>
      <c r="E299" s="47">
        <f t="shared" si="7"/>
        <v>3970.6200000000003</v>
      </c>
      <c r="F299" s="205"/>
      <c r="G299" s="206"/>
      <c r="H299" s="206"/>
      <c r="I299" s="207"/>
    </row>
    <row r="300" spans="1:9" x14ac:dyDescent="0.35">
      <c r="A300" s="48" t="s">
        <v>81</v>
      </c>
      <c r="B300" s="41">
        <v>86</v>
      </c>
      <c r="C300" s="41" t="s">
        <v>62</v>
      </c>
      <c r="D300" s="172">
        <f t="shared" si="5"/>
        <v>66.55</v>
      </c>
      <c r="E300" s="47">
        <f t="shared" si="7"/>
        <v>5723.3</v>
      </c>
      <c r="F300" s="205"/>
      <c r="G300" s="206"/>
      <c r="H300" s="206"/>
      <c r="I300" s="207"/>
    </row>
    <row r="301" spans="1:9" ht="15.75" customHeight="1" x14ac:dyDescent="0.35">
      <c r="A301" s="50" t="s">
        <v>82</v>
      </c>
      <c r="B301" s="41">
        <v>86</v>
      </c>
      <c r="C301" s="41" t="s">
        <v>62</v>
      </c>
      <c r="D301" s="172">
        <f t="shared" si="5"/>
        <v>25.6</v>
      </c>
      <c r="E301" s="47">
        <f t="shared" si="7"/>
        <v>2201.6</v>
      </c>
      <c r="F301" s="205"/>
      <c r="G301" s="206"/>
      <c r="H301" s="206"/>
      <c r="I301" s="207"/>
    </row>
    <row r="302" spans="1:9" ht="15.75" customHeight="1" x14ac:dyDescent="0.35">
      <c r="A302" s="48" t="s">
        <v>83</v>
      </c>
      <c r="B302" s="41">
        <v>1</v>
      </c>
      <c r="C302" s="41" t="s">
        <v>73</v>
      </c>
      <c r="D302" s="172">
        <f t="shared" si="5"/>
        <v>8190.48</v>
      </c>
      <c r="E302" s="47">
        <f t="shared" si="7"/>
        <v>8190.48</v>
      </c>
      <c r="F302" s="205"/>
      <c r="G302" s="206"/>
      <c r="H302" s="206"/>
      <c r="I302" s="207"/>
    </row>
    <row r="303" spans="1:9" ht="15.75" customHeight="1" x14ac:dyDescent="0.35">
      <c r="A303" s="48" t="s">
        <v>84</v>
      </c>
      <c r="B303" s="41">
        <v>1</v>
      </c>
      <c r="C303" s="41" t="s">
        <v>73</v>
      </c>
      <c r="D303" s="172">
        <f t="shared" si="5"/>
        <v>6142.86</v>
      </c>
      <c r="E303" s="47">
        <f t="shared" si="7"/>
        <v>6142.86</v>
      </c>
      <c r="F303" s="205"/>
      <c r="G303" s="206"/>
      <c r="H303" s="206"/>
      <c r="I303" s="207"/>
    </row>
    <row r="304" spans="1:9" ht="15.75" customHeight="1" thickBot="1" x14ac:dyDescent="0.4">
      <c r="A304" s="143" t="s">
        <v>85</v>
      </c>
      <c r="B304" s="41">
        <v>1</v>
      </c>
      <c r="C304" s="41" t="s">
        <v>73</v>
      </c>
      <c r="D304" s="172">
        <f t="shared" si="5"/>
        <v>4607.0150000000003</v>
      </c>
      <c r="E304" s="47">
        <f t="shared" si="7"/>
        <v>4607.0150000000003</v>
      </c>
      <c r="F304" s="205"/>
      <c r="G304" s="206"/>
      <c r="H304" s="206"/>
      <c r="I304" s="207"/>
    </row>
    <row r="305" spans="1:9" ht="16.5" customHeight="1" thickTop="1" thickBot="1" x14ac:dyDescent="0.4">
      <c r="A305" s="49" t="s">
        <v>86</v>
      </c>
      <c r="B305" s="41"/>
      <c r="C305" s="41"/>
      <c r="D305" s="164"/>
      <c r="E305" s="47"/>
      <c r="F305" s="208"/>
      <c r="G305" s="209"/>
      <c r="H305" s="209"/>
      <c r="I305" s="210"/>
    </row>
    <row r="306" spans="1:9" ht="15.75" customHeight="1" thickTop="1" thickBot="1" x14ac:dyDescent="0.4">
      <c r="A306" s="48" t="s">
        <v>87</v>
      </c>
      <c r="B306" s="41">
        <v>86</v>
      </c>
      <c r="C306" s="41" t="s">
        <v>62</v>
      </c>
      <c r="D306" s="172">
        <f t="shared" si="5"/>
        <v>179.17</v>
      </c>
      <c r="E306" s="47">
        <f t="shared" si="7"/>
        <v>15408.619999999999</v>
      </c>
      <c r="F306" s="205"/>
      <c r="G306" s="206"/>
      <c r="H306" s="206"/>
      <c r="I306" s="207"/>
    </row>
    <row r="307" spans="1:9" ht="16.5" customHeight="1" thickBot="1" x14ac:dyDescent="0.4">
      <c r="A307" s="146" t="s">
        <v>88</v>
      </c>
      <c r="B307" s="147"/>
      <c r="C307" s="147"/>
      <c r="D307" s="165"/>
      <c r="E307" s="148"/>
      <c r="F307" s="214"/>
      <c r="G307" s="215"/>
      <c r="H307" s="215"/>
      <c r="I307" s="216"/>
    </row>
    <row r="308" spans="1:9" ht="15.75" customHeight="1" thickTop="1" x14ac:dyDescent="0.35">
      <c r="A308" s="48" t="s">
        <v>233</v>
      </c>
      <c r="B308" s="142">
        <v>1</v>
      </c>
      <c r="C308" s="142" t="s">
        <v>90</v>
      </c>
      <c r="D308" s="172">
        <f t="shared" si="5"/>
        <v>6769.43</v>
      </c>
      <c r="E308" s="47">
        <f t="shared" si="7"/>
        <v>6769.43</v>
      </c>
      <c r="F308" s="205"/>
      <c r="G308" s="206"/>
      <c r="H308" s="206"/>
      <c r="I308" s="207"/>
    </row>
    <row r="309" spans="1:9" ht="15.75" customHeight="1" x14ac:dyDescent="0.35">
      <c r="A309" s="48" t="s">
        <v>234</v>
      </c>
      <c r="B309" s="142">
        <v>1</v>
      </c>
      <c r="C309" s="142" t="s">
        <v>90</v>
      </c>
      <c r="D309" s="172">
        <f t="shared" si="5"/>
        <v>1838.1</v>
      </c>
      <c r="E309" s="47">
        <f t="shared" si="7"/>
        <v>1838.1</v>
      </c>
      <c r="F309" s="205"/>
      <c r="G309" s="206"/>
      <c r="H309" s="206"/>
      <c r="I309" s="207"/>
    </row>
    <row r="310" spans="1:9" ht="15.75" customHeight="1" x14ac:dyDescent="0.35">
      <c r="A310" s="48" t="s">
        <v>92</v>
      </c>
      <c r="B310" s="41">
        <v>1</v>
      </c>
      <c r="C310" s="142" t="s">
        <v>90</v>
      </c>
      <c r="D310" s="172">
        <f t="shared" si="5"/>
        <v>5375</v>
      </c>
      <c r="E310" s="47">
        <f t="shared" si="7"/>
        <v>5375</v>
      </c>
      <c r="F310" s="205"/>
      <c r="G310" s="206"/>
      <c r="H310" s="206"/>
      <c r="I310" s="207"/>
    </row>
    <row r="311" spans="1:9" ht="15.75" customHeight="1" x14ac:dyDescent="0.35">
      <c r="A311" s="48" t="s">
        <v>93</v>
      </c>
      <c r="B311" s="41">
        <v>1</v>
      </c>
      <c r="C311" s="142" t="s">
        <v>90</v>
      </c>
      <c r="D311" s="172">
        <f t="shared" si="5"/>
        <v>24587.82</v>
      </c>
      <c r="E311" s="47">
        <f t="shared" si="7"/>
        <v>24587.82</v>
      </c>
      <c r="F311" s="205"/>
      <c r="G311" s="206"/>
      <c r="H311" s="206"/>
      <c r="I311" s="207"/>
    </row>
    <row r="312" spans="1:9" ht="15.75" customHeight="1" thickBot="1" x14ac:dyDescent="0.4">
      <c r="A312" s="48" t="s">
        <v>94</v>
      </c>
      <c r="B312" s="142">
        <v>1</v>
      </c>
      <c r="C312" s="41" t="s">
        <v>90</v>
      </c>
      <c r="D312" s="172">
        <f t="shared" si="5"/>
        <v>3000</v>
      </c>
      <c r="E312" s="47">
        <f t="shared" si="7"/>
        <v>3000</v>
      </c>
      <c r="F312" s="205"/>
      <c r="G312" s="206"/>
      <c r="H312" s="206"/>
      <c r="I312" s="207"/>
    </row>
    <row r="313" spans="1:9" ht="16.5" customHeight="1" thickTop="1" thickBot="1" x14ac:dyDescent="0.4">
      <c r="A313" s="49" t="s">
        <v>95</v>
      </c>
      <c r="B313" s="41"/>
      <c r="C313" s="41"/>
      <c r="D313" s="164"/>
      <c r="E313" s="47"/>
      <c r="F313" s="208"/>
      <c r="G313" s="209"/>
      <c r="H313" s="209"/>
      <c r="I313" s="210"/>
    </row>
    <row r="314" spans="1:9" ht="15.75" customHeight="1" thickTop="1" x14ac:dyDescent="0.35">
      <c r="A314" s="48" t="s">
        <v>96</v>
      </c>
      <c r="B314" s="41">
        <v>86</v>
      </c>
      <c r="C314" s="41" t="s">
        <v>62</v>
      </c>
      <c r="D314" s="172">
        <f t="shared" si="5"/>
        <v>61.43</v>
      </c>
      <c r="E314" s="47">
        <f t="shared" si="7"/>
        <v>5282.98</v>
      </c>
      <c r="F314" s="205"/>
      <c r="G314" s="206"/>
      <c r="H314" s="206"/>
      <c r="I314" s="207"/>
    </row>
    <row r="315" spans="1:9" ht="15.75" customHeight="1" x14ac:dyDescent="0.35">
      <c r="A315" s="48" t="s">
        <v>97</v>
      </c>
      <c r="B315" s="41">
        <v>86</v>
      </c>
      <c r="C315" s="41" t="s">
        <v>62</v>
      </c>
      <c r="D315" s="172">
        <f t="shared" si="5"/>
        <v>0</v>
      </c>
      <c r="E315" s="47">
        <f t="shared" si="7"/>
        <v>0</v>
      </c>
      <c r="F315" s="205"/>
      <c r="G315" s="206"/>
      <c r="H315" s="206"/>
      <c r="I315" s="207"/>
    </row>
    <row r="316" spans="1:9" ht="15.75" customHeight="1" x14ac:dyDescent="0.35">
      <c r="A316" s="48" t="s">
        <v>98</v>
      </c>
      <c r="B316" s="41">
        <v>86</v>
      </c>
      <c r="C316" s="41" t="s">
        <v>62</v>
      </c>
      <c r="D316" s="172">
        <f t="shared" si="5"/>
        <v>691.07</v>
      </c>
      <c r="E316" s="47">
        <f t="shared" si="7"/>
        <v>59432.020000000004</v>
      </c>
      <c r="F316" s="205"/>
      <c r="G316" s="206"/>
      <c r="H316" s="206"/>
      <c r="I316" s="207"/>
    </row>
    <row r="317" spans="1:9" ht="15.75" customHeight="1" thickBot="1" x14ac:dyDescent="0.4">
      <c r="A317" s="48" t="s">
        <v>99</v>
      </c>
      <c r="B317" s="41">
        <v>86</v>
      </c>
      <c r="C317" s="41" t="s">
        <v>62</v>
      </c>
      <c r="D317" s="172">
        <f t="shared" si="5"/>
        <v>15.366</v>
      </c>
      <c r="E317" s="47">
        <f t="shared" si="7"/>
        <v>1321.4759999999999</v>
      </c>
      <c r="F317" s="205"/>
      <c r="G317" s="206"/>
      <c r="H317" s="206"/>
      <c r="I317" s="207"/>
    </row>
    <row r="318" spans="1:9" ht="16.5" customHeight="1" thickTop="1" thickBot="1" x14ac:dyDescent="0.4">
      <c r="A318" s="49" t="s">
        <v>100</v>
      </c>
      <c r="B318" s="41"/>
      <c r="C318" s="41"/>
      <c r="D318" s="164"/>
      <c r="E318" s="47"/>
      <c r="F318" s="208"/>
      <c r="G318" s="209"/>
      <c r="H318" s="209"/>
      <c r="I318" s="210"/>
    </row>
    <row r="319" spans="1:9" ht="15.75" customHeight="1" thickTop="1" x14ac:dyDescent="0.35">
      <c r="A319" s="48" t="s">
        <v>101</v>
      </c>
      <c r="B319" s="41">
        <v>86</v>
      </c>
      <c r="C319" s="41" t="s">
        <v>62</v>
      </c>
      <c r="D319" s="172">
        <f t="shared" si="5"/>
        <v>1791.67</v>
      </c>
      <c r="E319" s="47">
        <f t="shared" si="7"/>
        <v>154083.62</v>
      </c>
      <c r="F319" s="205"/>
      <c r="G319" s="206"/>
      <c r="H319" s="206"/>
      <c r="I319" s="207"/>
    </row>
    <row r="320" spans="1:9" ht="15.75" customHeight="1" x14ac:dyDescent="0.35">
      <c r="A320" s="48" t="s">
        <v>102</v>
      </c>
      <c r="B320" s="41">
        <v>1</v>
      </c>
      <c r="C320" s="41" t="s">
        <v>90</v>
      </c>
      <c r="D320" s="172">
        <f t="shared" si="5"/>
        <v>460.71</v>
      </c>
      <c r="E320" s="47">
        <f t="shared" si="7"/>
        <v>460.71</v>
      </c>
      <c r="F320" s="205"/>
      <c r="G320" s="206"/>
      <c r="H320" s="206"/>
      <c r="I320" s="207"/>
    </row>
    <row r="321" spans="1:9" ht="15.75" customHeight="1" x14ac:dyDescent="0.35">
      <c r="A321" s="48" t="s">
        <v>103</v>
      </c>
      <c r="B321" s="41">
        <v>1</v>
      </c>
      <c r="C321" s="41" t="s">
        <v>90</v>
      </c>
      <c r="D321" s="172">
        <f t="shared" si="5"/>
        <v>921.43</v>
      </c>
      <c r="E321" s="47">
        <f t="shared" si="7"/>
        <v>921.43</v>
      </c>
      <c r="F321" s="205"/>
      <c r="G321" s="206"/>
      <c r="H321" s="206"/>
      <c r="I321" s="207"/>
    </row>
    <row r="322" spans="1:9" ht="15.75" customHeight="1" x14ac:dyDescent="0.35">
      <c r="A322" s="48" t="s">
        <v>104</v>
      </c>
      <c r="B322" s="41">
        <v>1</v>
      </c>
      <c r="C322" s="41" t="s">
        <v>90</v>
      </c>
      <c r="D322" s="172">
        <f t="shared" si="5"/>
        <v>6142.86</v>
      </c>
      <c r="E322" s="47">
        <f t="shared" si="7"/>
        <v>6142.86</v>
      </c>
      <c r="F322" s="205"/>
      <c r="G322" s="206"/>
      <c r="H322" s="206"/>
      <c r="I322" s="207"/>
    </row>
    <row r="323" spans="1:9" ht="15.75" customHeight="1" thickBot="1" x14ac:dyDescent="0.4">
      <c r="A323" s="48" t="s">
        <v>105</v>
      </c>
      <c r="B323" s="41">
        <v>86</v>
      </c>
      <c r="C323" s="41" t="s">
        <v>62</v>
      </c>
      <c r="D323" s="172">
        <f t="shared" si="5"/>
        <v>250.83</v>
      </c>
      <c r="E323" s="47">
        <f t="shared" si="7"/>
        <v>21571.38</v>
      </c>
      <c r="F323" s="205"/>
      <c r="G323" s="206"/>
      <c r="H323" s="206"/>
      <c r="I323" s="207"/>
    </row>
    <row r="324" spans="1:9" ht="16.5" customHeight="1" thickTop="1" thickBot="1" x14ac:dyDescent="0.4">
      <c r="A324" s="49" t="s">
        <v>106</v>
      </c>
      <c r="B324" s="41"/>
      <c r="C324" s="41"/>
      <c r="D324" s="164"/>
      <c r="E324" s="47"/>
      <c r="F324" s="208"/>
      <c r="G324" s="209"/>
      <c r="H324" s="209"/>
      <c r="I324" s="210"/>
    </row>
    <row r="325" spans="1:9" ht="15.75" customHeight="1" thickTop="1" thickBot="1" x14ac:dyDescent="0.4">
      <c r="A325" s="50" t="s">
        <v>107</v>
      </c>
      <c r="B325" s="41">
        <v>43</v>
      </c>
      <c r="C325" s="41" t="s">
        <v>62</v>
      </c>
      <c r="D325" s="172">
        <f t="shared" si="5"/>
        <v>1526.5</v>
      </c>
      <c r="E325" s="47">
        <f t="shared" si="7"/>
        <v>65639.5</v>
      </c>
      <c r="F325" s="205"/>
      <c r="G325" s="206"/>
      <c r="H325" s="206"/>
      <c r="I325" s="207"/>
    </row>
    <row r="326" spans="1:9" ht="16.5" customHeight="1" thickTop="1" thickBot="1" x14ac:dyDescent="0.4">
      <c r="A326" s="49" t="s">
        <v>108</v>
      </c>
      <c r="B326" s="41"/>
      <c r="C326" s="41"/>
      <c r="D326" s="164"/>
      <c r="E326" s="47"/>
      <c r="F326" s="208"/>
      <c r="G326" s="209"/>
      <c r="H326" s="209"/>
      <c r="I326" s="210"/>
    </row>
    <row r="327" spans="1:9" ht="15.75" customHeight="1" thickTop="1" x14ac:dyDescent="0.35">
      <c r="A327" s="51" t="s">
        <v>109</v>
      </c>
      <c r="B327" s="41">
        <v>43</v>
      </c>
      <c r="C327" s="41" t="s">
        <v>62</v>
      </c>
      <c r="D327" s="172">
        <f t="shared" si="5"/>
        <v>0</v>
      </c>
      <c r="E327" s="47">
        <f t="shared" si="7"/>
        <v>0</v>
      </c>
      <c r="F327" s="205"/>
      <c r="G327" s="206"/>
      <c r="H327" s="206"/>
      <c r="I327" s="207"/>
    </row>
    <row r="328" spans="1:9" ht="15.75" customHeight="1" x14ac:dyDescent="0.35">
      <c r="A328" s="51" t="s">
        <v>110</v>
      </c>
      <c r="B328" s="41">
        <v>43</v>
      </c>
      <c r="C328" s="41" t="s">
        <v>62</v>
      </c>
      <c r="D328" s="172">
        <f t="shared" si="5"/>
        <v>0</v>
      </c>
      <c r="E328" s="47">
        <f t="shared" si="7"/>
        <v>0</v>
      </c>
      <c r="F328" s="205"/>
      <c r="G328" s="206"/>
      <c r="H328" s="206"/>
      <c r="I328" s="207"/>
    </row>
    <row r="329" spans="1:9" ht="15.75" customHeight="1" x14ac:dyDescent="0.35">
      <c r="A329" s="51" t="s">
        <v>111</v>
      </c>
      <c r="B329" s="41">
        <v>43</v>
      </c>
      <c r="C329" s="41" t="s">
        <v>62</v>
      </c>
      <c r="D329" s="172">
        <f t="shared" si="5"/>
        <v>501.67</v>
      </c>
      <c r="E329" s="47">
        <f t="shared" si="7"/>
        <v>21571.81</v>
      </c>
      <c r="F329" s="205"/>
      <c r="G329" s="206"/>
      <c r="H329" s="206"/>
      <c r="I329" s="207"/>
    </row>
    <row r="330" spans="1:9" ht="15.75" customHeight="1" x14ac:dyDescent="0.35">
      <c r="A330" s="51" t="s">
        <v>112</v>
      </c>
      <c r="B330" s="41">
        <v>43</v>
      </c>
      <c r="C330" s="41" t="s">
        <v>62</v>
      </c>
      <c r="D330" s="172">
        <f t="shared" si="5"/>
        <v>0</v>
      </c>
      <c r="E330" s="47">
        <f t="shared" si="7"/>
        <v>0</v>
      </c>
      <c r="F330" s="205"/>
      <c r="G330" s="206"/>
      <c r="H330" s="206"/>
      <c r="I330" s="207"/>
    </row>
    <row r="331" spans="1:9" ht="15.75" customHeight="1" thickBot="1" x14ac:dyDescent="0.4">
      <c r="A331" s="50" t="s">
        <v>113</v>
      </c>
      <c r="B331" s="41">
        <v>43</v>
      </c>
      <c r="C331" s="41" t="s">
        <v>62</v>
      </c>
      <c r="D331" s="172">
        <f t="shared" si="5"/>
        <v>51.19</v>
      </c>
      <c r="E331" s="47">
        <f t="shared" si="7"/>
        <v>2201.17</v>
      </c>
      <c r="F331" s="205"/>
      <c r="G331" s="206"/>
      <c r="H331" s="206"/>
      <c r="I331" s="207"/>
    </row>
    <row r="332" spans="1:9" ht="16.5" customHeight="1" thickTop="1" thickBot="1" x14ac:dyDescent="0.4">
      <c r="A332" s="49" t="s">
        <v>114</v>
      </c>
      <c r="B332" s="41"/>
      <c r="C332" s="41"/>
      <c r="D332" s="164"/>
      <c r="E332" s="47"/>
      <c r="F332" s="208"/>
      <c r="G332" s="209"/>
      <c r="H332" s="209"/>
      <c r="I332" s="210"/>
    </row>
    <row r="333" spans="1:9" ht="15.75" customHeight="1" thickTop="1" x14ac:dyDescent="0.35">
      <c r="A333" s="50" t="s">
        <v>115</v>
      </c>
      <c r="B333" s="41">
        <v>1</v>
      </c>
      <c r="C333" s="41" t="s">
        <v>90</v>
      </c>
      <c r="D333" s="172">
        <f t="shared" si="5"/>
        <v>46.07</v>
      </c>
      <c r="E333" s="47">
        <f t="shared" si="7"/>
        <v>46.07</v>
      </c>
      <c r="F333" s="205"/>
      <c r="G333" s="206"/>
      <c r="H333" s="206"/>
      <c r="I333" s="207"/>
    </row>
    <row r="334" spans="1:9" ht="15.75" customHeight="1" x14ac:dyDescent="0.35">
      <c r="A334" s="50" t="s">
        <v>116</v>
      </c>
      <c r="B334" s="41">
        <v>1</v>
      </c>
      <c r="C334" s="41" t="s">
        <v>90</v>
      </c>
      <c r="D334" s="172">
        <f t="shared" si="5"/>
        <v>0</v>
      </c>
      <c r="E334" s="47">
        <f t="shared" si="7"/>
        <v>0</v>
      </c>
      <c r="F334" s="205"/>
      <c r="G334" s="206"/>
      <c r="H334" s="206"/>
      <c r="I334" s="207"/>
    </row>
    <row r="335" spans="1:9" ht="15.75" customHeight="1" thickBot="1" x14ac:dyDescent="0.4">
      <c r="A335" s="50" t="s">
        <v>117</v>
      </c>
      <c r="B335" s="41">
        <v>1</v>
      </c>
      <c r="C335" s="41" t="s">
        <v>90</v>
      </c>
      <c r="D335" s="172">
        <f t="shared" si="5"/>
        <v>0</v>
      </c>
      <c r="E335" s="47">
        <f t="shared" si="7"/>
        <v>0</v>
      </c>
      <c r="F335" s="205"/>
      <c r="G335" s="206"/>
      <c r="H335" s="206"/>
      <c r="I335" s="207"/>
    </row>
    <row r="336" spans="1:9" ht="16.5" customHeight="1" thickTop="1" thickBot="1" x14ac:dyDescent="0.4">
      <c r="A336" s="49" t="s">
        <v>118</v>
      </c>
      <c r="B336" s="41"/>
      <c r="C336" s="41"/>
      <c r="D336" s="164"/>
      <c r="E336" s="47"/>
      <c r="F336" s="208"/>
      <c r="G336" s="209"/>
      <c r="H336" s="209"/>
      <c r="I336" s="210"/>
    </row>
    <row r="337" spans="1:9" ht="15.75" customHeight="1" thickTop="1" x14ac:dyDescent="0.35">
      <c r="A337" s="50" t="s">
        <v>119</v>
      </c>
      <c r="B337" s="41">
        <v>1</v>
      </c>
      <c r="C337" s="41" t="s">
        <v>90</v>
      </c>
      <c r="D337" s="172">
        <f t="shared" si="5"/>
        <v>0</v>
      </c>
      <c r="E337" s="47">
        <f t="shared" si="7"/>
        <v>0</v>
      </c>
      <c r="F337" s="205"/>
      <c r="G337" s="206"/>
      <c r="H337" s="206"/>
      <c r="I337" s="207"/>
    </row>
    <row r="338" spans="1:9" ht="15.75" customHeight="1" x14ac:dyDescent="0.35">
      <c r="A338" s="51" t="s">
        <v>120</v>
      </c>
      <c r="B338" s="41">
        <v>1</v>
      </c>
      <c r="C338" s="41" t="s">
        <v>90</v>
      </c>
      <c r="D338" s="172">
        <f t="shared" si="5"/>
        <v>0</v>
      </c>
      <c r="E338" s="47">
        <f t="shared" si="7"/>
        <v>0</v>
      </c>
      <c r="F338" s="205"/>
      <c r="G338" s="206"/>
      <c r="H338" s="206"/>
      <c r="I338" s="207"/>
    </row>
    <row r="339" spans="1:9" ht="15.75" customHeight="1" thickBot="1" x14ac:dyDescent="0.4">
      <c r="A339" s="50" t="s">
        <v>121</v>
      </c>
      <c r="B339" s="41">
        <v>1</v>
      </c>
      <c r="C339" s="41" t="s">
        <v>90</v>
      </c>
      <c r="D339" s="172">
        <f t="shared" si="5"/>
        <v>0</v>
      </c>
      <c r="E339" s="47">
        <f t="shared" si="7"/>
        <v>0</v>
      </c>
      <c r="F339" s="205"/>
      <c r="G339" s="206"/>
      <c r="H339" s="206"/>
      <c r="I339" s="207"/>
    </row>
    <row r="340" spans="1:9" ht="16.5" customHeight="1" thickTop="1" thickBot="1" x14ac:dyDescent="0.4">
      <c r="A340" s="49" t="s">
        <v>122</v>
      </c>
      <c r="B340" s="41"/>
      <c r="C340" s="41"/>
      <c r="D340" s="164"/>
      <c r="E340" s="47"/>
      <c r="F340" s="208"/>
      <c r="G340" s="209"/>
      <c r="H340" s="209"/>
      <c r="I340" s="210"/>
    </row>
    <row r="341" spans="1:9" ht="15.75" customHeight="1" thickTop="1" x14ac:dyDescent="0.35">
      <c r="A341" s="50" t="s">
        <v>123</v>
      </c>
      <c r="B341" s="41">
        <v>1</v>
      </c>
      <c r="C341" s="41" t="s">
        <v>90</v>
      </c>
      <c r="D341" s="172">
        <f t="shared" si="5"/>
        <v>20476.2</v>
      </c>
      <c r="E341" s="47">
        <f t="shared" si="7"/>
        <v>20476.2</v>
      </c>
      <c r="F341" s="205"/>
      <c r="G341" s="206"/>
      <c r="H341" s="206"/>
      <c r="I341" s="207"/>
    </row>
    <row r="342" spans="1:9" ht="15.75" customHeight="1" x14ac:dyDescent="0.35">
      <c r="A342" s="50" t="s">
        <v>124</v>
      </c>
      <c r="B342" s="41">
        <v>1</v>
      </c>
      <c r="C342" s="41" t="s">
        <v>90</v>
      </c>
      <c r="D342" s="172">
        <f t="shared" si="5"/>
        <v>0</v>
      </c>
      <c r="E342" s="47">
        <f t="shared" si="7"/>
        <v>0</v>
      </c>
      <c r="F342" s="205"/>
      <c r="G342" s="206"/>
      <c r="H342" s="206"/>
      <c r="I342" s="207"/>
    </row>
    <row r="343" spans="1:9" ht="15.75" customHeight="1" x14ac:dyDescent="0.35">
      <c r="A343" s="50" t="s">
        <v>125</v>
      </c>
      <c r="B343" s="41">
        <v>1</v>
      </c>
      <c r="C343" s="41" t="s">
        <v>90</v>
      </c>
      <c r="D343" s="172">
        <f t="shared" si="5"/>
        <v>0</v>
      </c>
      <c r="E343" s="47">
        <f t="shared" si="7"/>
        <v>0</v>
      </c>
      <c r="F343" s="205"/>
      <c r="G343" s="206"/>
      <c r="H343" s="206"/>
      <c r="I343" s="207"/>
    </row>
    <row r="344" spans="1:9" ht="15.75" customHeight="1" x14ac:dyDescent="0.35">
      <c r="A344" s="50" t="s">
        <v>126</v>
      </c>
      <c r="B344" s="41">
        <v>1</v>
      </c>
      <c r="C344" s="41" t="s">
        <v>90</v>
      </c>
      <c r="D344" s="172">
        <f t="shared" si="5"/>
        <v>1638.1</v>
      </c>
      <c r="E344" s="47">
        <f t="shared" si="7"/>
        <v>1638.1</v>
      </c>
      <c r="F344" s="205"/>
      <c r="G344" s="206"/>
      <c r="H344" s="206"/>
      <c r="I344" s="207"/>
    </row>
    <row r="345" spans="1:9" ht="15.75" customHeight="1" x14ac:dyDescent="0.35">
      <c r="A345" s="50" t="s">
        <v>127</v>
      </c>
      <c r="B345" s="41">
        <v>1</v>
      </c>
      <c r="C345" s="41" t="s">
        <v>90</v>
      </c>
      <c r="D345" s="172">
        <f t="shared" si="5"/>
        <v>20476.2</v>
      </c>
      <c r="E345" s="47">
        <f t="shared" si="7"/>
        <v>20476.2</v>
      </c>
      <c r="F345" s="205"/>
      <c r="G345" s="206"/>
      <c r="H345" s="206"/>
      <c r="I345" s="207"/>
    </row>
    <row r="346" spans="1:9" ht="15.75" customHeight="1" x14ac:dyDescent="0.35">
      <c r="A346" s="50" t="s">
        <v>128</v>
      </c>
      <c r="B346" s="41">
        <v>1</v>
      </c>
      <c r="C346" s="41" t="s">
        <v>90</v>
      </c>
      <c r="D346" s="172">
        <f t="shared" si="5"/>
        <v>3071.43</v>
      </c>
      <c r="E346" s="47">
        <f t="shared" si="7"/>
        <v>3071.43</v>
      </c>
      <c r="F346" s="205"/>
      <c r="G346" s="206"/>
      <c r="H346" s="206"/>
      <c r="I346" s="207"/>
    </row>
    <row r="347" spans="1:9" ht="15.75" customHeight="1" x14ac:dyDescent="0.35">
      <c r="A347" s="50" t="s">
        <v>129</v>
      </c>
      <c r="B347" s="41">
        <v>1</v>
      </c>
      <c r="C347" s="41" t="s">
        <v>90</v>
      </c>
      <c r="D347" s="172">
        <f t="shared" ref="D347:D366" si="8">D106</f>
        <v>20721.91</v>
      </c>
      <c r="E347" s="47">
        <f t="shared" si="7"/>
        <v>20721.91</v>
      </c>
      <c r="F347" s="205"/>
      <c r="G347" s="206"/>
      <c r="H347" s="206"/>
      <c r="I347" s="207"/>
    </row>
    <row r="348" spans="1:9" ht="15.75" customHeight="1" x14ac:dyDescent="0.35">
      <c r="A348" s="50" t="s">
        <v>130</v>
      </c>
      <c r="B348" s="41">
        <v>1</v>
      </c>
      <c r="C348" s="41" t="s">
        <v>90</v>
      </c>
      <c r="D348" s="172">
        <f t="shared" si="8"/>
        <v>0</v>
      </c>
      <c r="E348" s="47">
        <f t="shared" si="7"/>
        <v>0</v>
      </c>
      <c r="F348" s="205" t="s">
        <v>132</v>
      </c>
      <c r="G348" s="206"/>
      <c r="H348" s="206"/>
      <c r="I348" s="207"/>
    </row>
    <row r="349" spans="1:9" ht="15.75" customHeight="1" x14ac:dyDescent="0.35">
      <c r="A349" s="50" t="s">
        <v>133</v>
      </c>
      <c r="B349" s="41">
        <v>1</v>
      </c>
      <c r="C349" s="41" t="s">
        <v>90</v>
      </c>
      <c r="D349" s="172">
        <v>75000</v>
      </c>
      <c r="E349" s="47">
        <f t="shared" si="7"/>
        <v>75000</v>
      </c>
      <c r="F349" s="205" t="s">
        <v>134</v>
      </c>
      <c r="G349" s="206"/>
      <c r="H349" s="206"/>
      <c r="I349" s="207"/>
    </row>
    <row r="350" spans="1:9" ht="15.75" customHeight="1" thickBot="1" x14ac:dyDescent="0.4">
      <c r="A350" s="50" t="s">
        <v>135</v>
      </c>
      <c r="B350" s="41">
        <v>1</v>
      </c>
      <c r="C350" s="41" t="s">
        <v>90</v>
      </c>
      <c r="D350" s="172">
        <v>100000</v>
      </c>
      <c r="E350" s="47">
        <f t="shared" si="7"/>
        <v>100000</v>
      </c>
      <c r="F350" s="205" t="s">
        <v>136</v>
      </c>
      <c r="G350" s="206"/>
      <c r="H350" s="206"/>
      <c r="I350" s="207"/>
    </row>
    <row r="351" spans="1:9" ht="16.5" customHeight="1" thickTop="1" thickBot="1" x14ac:dyDescent="0.4">
      <c r="A351" s="49" t="s">
        <v>137</v>
      </c>
      <c r="B351" s="41"/>
      <c r="C351" s="41"/>
      <c r="D351" s="164"/>
      <c r="E351" s="47"/>
      <c r="F351" s="208"/>
      <c r="G351" s="209"/>
      <c r="H351" s="209"/>
      <c r="I351" s="210"/>
    </row>
    <row r="352" spans="1:9" ht="15.75" customHeight="1" thickTop="1" x14ac:dyDescent="0.35">
      <c r="A352" s="50" t="s">
        <v>138</v>
      </c>
      <c r="B352" s="41">
        <v>1</v>
      </c>
      <c r="C352" s="41" t="s">
        <v>90</v>
      </c>
      <c r="D352" s="172">
        <f t="shared" si="8"/>
        <v>5119.05</v>
      </c>
      <c r="E352" s="47">
        <f t="shared" si="7"/>
        <v>5119.05</v>
      </c>
      <c r="F352" s="205"/>
      <c r="G352" s="206"/>
      <c r="H352" s="206"/>
      <c r="I352" s="207"/>
    </row>
    <row r="353" spans="1:9" ht="15.75" customHeight="1" x14ac:dyDescent="0.35">
      <c r="A353" s="50" t="s">
        <v>139</v>
      </c>
      <c r="B353" s="41">
        <v>1</v>
      </c>
      <c r="C353" s="41" t="s">
        <v>90</v>
      </c>
      <c r="D353" s="172">
        <f t="shared" si="8"/>
        <v>0</v>
      </c>
      <c r="E353" s="47">
        <f t="shared" si="7"/>
        <v>0</v>
      </c>
      <c r="F353" s="205"/>
      <c r="G353" s="206"/>
      <c r="H353" s="206"/>
      <c r="I353" s="207"/>
    </row>
    <row r="354" spans="1:9" ht="15.75" customHeight="1" x14ac:dyDescent="0.35">
      <c r="A354" s="48" t="s">
        <v>140</v>
      </c>
      <c r="B354" s="41">
        <v>1</v>
      </c>
      <c r="C354" s="41" t="s">
        <v>73</v>
      </c>
      <c r="D354" s="172">
        <f t="shared" si="8"/>
        <v>0</v>
      </c>
      <c r="E354" s="47">
        <f t="shared" si="7"/>
        <v>0</v>
      </c>
      <c r="F354" s="205"/>
      <c r="G354" s="206"/>
      <c r="H354" s="206"/>
      <c r="I354" s="207"/>
    </row>
    <row r="355" spans="1:9" ht="15.75" customHeight="1" x14ac:dyDescent="0.35">
      <c r="A355" s="50" t="s">
        <v>141</v>
      </c>
      <c r="B355" s="41">
        <v>1</v>
      </c>
      <c r="C355" s="41" t="s">
        <v>90</v>
      </c>
      <c r="D355" s="172">
        <f t="shared" si="8"/>
        <v>6142.86</v>
      </c>
      <c r="E355" s="47">
        <f t="shared" ref="E355:E371" si="9">SUM(B355)*D355</f>
        <v>6142.86</v>
      </c>
      <c r="F355" s="205"/>
      <c r="G355" s="206"/>
      <c r="H355" s="206"/>
      <c r="I355" s="207"/>
    </row>
    <row r="356" spans="1:9" ht="15.75" customHeight="1" thickBot="1" x14ac:dyDescent="0.4">
      <c r="A356" s="50" t="s">
        <v>142</v>
      </c>
      <c r="B356" s="41">
        <v>1</v>
      </c>
      <c r="C356" s="41" t="s">
        <v>90</v>
      </c>
      <c r="D356" s="172">
        <f t="shared" si="8"/>
        <v>9009.5300000000007</v>
      </c>
      <c r="E356" s="47">
        <f t="shared" si="9"/>
        <v>9009.5300000000007</v>
      </c>
      <c r="F356" s="205"/>
      <c r="G356" s="206"/>
      <c r="H356" s="206"/>
      <c r="I356" s="207"/>
    </row>
    <row r="357" spans="1:9" ht="16.5" customHeight="1" thickTop="1" thickBot="1" x14ac:dyDescent="0.4">
      <c r="A357" s="49" t="s">
        <v>143</v>
      </c>
      <c r="B357" s="41"/>
      <c r="C357" s="41"/>
      <c r="D357" s="164"/>
      <c r="E357" s="47"/>
      <c r="F357" s="208"/>
      <c r="G357" s="209"/>
      <c r="H357" s="209"/>
      <c r="I357" s="210"/>
    </row>
    <row r="358" spans="1:9" ht="15.75" customHeight="1" thickTop="1" x14ac:dyDescent="0.35">
      <c r="A358" s="50" t="s">
        <v>235</v>
      </c>
      <c r="B358" s="41">
        <v>1</v>
      </c>
      <c r="C358" s="41" t="s">
        <v>90</v>
      </c>
      <c r="D358" s="172">
        <f t="shared" si="8"/>
        <v>0</v>
      </c>
      <c r="E358" s="47">
        <f t="shared" si="9"/>
        <v>0</v>
      </c>
      <c r="F358" s="205"/>
      <c r="G358" s="206"/>
      <c r="H358" s="206"/>
      <c r="I358" s="207"/>
    </row>
    <row r="359" spans="1:9" ht="15.75" customHeight="1" x14ac:dyDescent="0.35">
      <c r="A359" s="50" t="s">
        <v>145</v>
      </c>
      <c r="B359" s="41">
        <v>1</v>
      </c>
      <c r="C359" s="41" t="s">
        <v>90</v>
      </c>
      <c r="D359" s="172">
        <f t="shared" si="8"/>
        <v>0</v>
      </c>
      <c r="E359" s="47">
        <f t="shared" si="9"/>
        <v>0</v>
      </c>
      <c r="F359" s="205"/>
      <c r="G359" s="206"/>
      <c r="H359" s="206"/>
      <c r="I359" s="207"/>
    </row>
    <row r="360" spans="1:9" ht="15.75" customHeight="1" x14ac:dyDescent="0.35">
      <c r="A360" s="50" t="s">
        <v>146</v>
      </c>
      <c r="B360" s="41">
        <v>1</v>
      </c>
      <c r="C360" s="41" t="s">
        <v>90</v>
      </c>
      <c r="D360" s="172">
        <f t="shared" si="8"/>
        <v>0</v>
      </c>
      <c r="E360" s="47">
        <f t="shared" si="9"/>
        <v>0</v>
      </c>
      <c r="F360" s="205"/>
      <c r="G360" s="206"/>
      <c r="H360" s="206"/>
      <c r="I360" s="207"/>
    </row>
    <row r="361" spans="1:9" ht="15.75" customHeight="1" x14ac:dyDescent="0.35">
      <c r="A361" s="50" t="s">
        <v>147</v>
      </c>
      <c r="B361" s="41">
        <v>15</v>
      </c>
      <c r="C361" s="41" t="s">
        <v>131</v>
      </c>
      <c r="D361" s="172">
        <f t="shared" si="8"/>
        <v>230.36</v>
      </c>
      <c r="E361" s="47">
        <f t="shared" si="9"/>
        <v>3455.4</v>
      </c>
      <c r="F361" s="205"/>
      <c r="G361" s="206"/>
      <c r="H361" s="206"/>
      <c r="I361" s="207"/>
    </row>
    <row r="362" spans="1:9" ht="15.75" customHeight="1" x14ac:dyDescent="0.35">
      <c r="A362" s="50" t="s">
        <v>148</v>
      </c>
      <c r="B362" s="41">
        <v>1</v>
      </c>
      <c r="C362" s="41" t="s">
        <v>90</v>
      </c>
      <c r="D362" s="172">
        <f t="shared" si="8"/>
        <v>0</v>
      </c>
      <c r="E362" s="47">
        <f t="shared" si="9"/>
        <v>0</v>
      </c>
      <c r="F362" s="205"/>
      <c r="G362" s="206"/>
      <c r="H362" s="206"/>
      <c r="I362" s="207"/>
    </row>
    <row r="363" spans="1:9" ht="15.75" customHeight="1" thickBot="1" x14ac:dyDescent="0.4">
      <c r="A363" s="50" t="s">
        <v>149</v>
      </c>
      <c r="B363" s="41">
        <v>80</v>
      </c>
      <c r="C363" s="41" t="s">
        <v>131</v>
      </c>
      <c r="D363" s="172">
        <f t="shared" si="8"/>
        <v>66.55</v>
      </c>
      <c r="E363" s="47">
        <f t="shared" si="9"/>
        <v>5324</v>
      </c>
      <c r="F363" s="205"/>
      <c r="G363" s="206"/>
      <c r="H363" s="206"/>
      <c r="I363" s="207"/>
    </row>
    <row r="364" spans="1:9" ht="16.5" customHeight="1" thickTop="1" thickBot="1" x14ac:dyDescent="0.4">
      <c r="A364" s="49" t="s">
        <v>150</v>
      </c>
      <c r="B364" s="41"/>
      <c r="C364" s="41"/>
      <c r="D364" s="164"/>
      <c r="E364" s="47"/>
      <c r="F364" s="208"/>
      <c r="G364" s="209"/>
      <c r="H364" s="209"/>
      <c r="I364" s="210"/>
    </row>
    <row r="365" spans="1:9" ht="15.75" customHeight="1" thickTop="1" x14ac:dyDescent="0.35">
      <c r="A365" s="48" t="s">
        <v>236</v>
      </c>
      <c r="B365" s="41">
        <v>1</v>
      </c>
      <c r="C365" s="41" t="s">
        <v>73</v>
      </c>
      <c r="D365" s="172">
        <f t="shared" si="8"/>
        <v>144487</v>
      </c>
      <c r="E365" s="47">
        <f t="shared" si="9"/>
        <v>144487</v>
      </c>
      <c r="F365" s="205"/>
      <c r="G365" s="206"/>
      <c r="H365" s="206"/>
      <c r="I365" s="207"/>
    </row>
    <row r="366" spans="1:9" ht="15.75" customHeight="1" x14ac:dyDescent="0.35">
      <c r="A366" s="48" t="s">
        <v>152</v>
      </c>
      <c r="B366" s="41">
        <v>1</v>
      </c>
      <c r="C366" s="41" t="s">
        <v>73</v>
      </c>
      <c r="D366" s="172">
        <f t="shared" si="8"/>
        <v>0</v>
      </c>
      <c r="E366" s="47">
        <f t="shared" si="9"/>
        <v>0</v>
      </c>
      <c r="F366" s="205"/>
      <c r="G366" s="206"/>
      <c r="H366" s="206"/>
      <c r="I366" s="207"/>
    </row>
    <row r="367" spans="1:9" ht="15.75" customHeight="1" thickBot="1" x14ac:dyDescent="0.4">
      <c r="A367" s="48" t="s">
        <v>153</v>
      </c>
      <c r="B367" s="41"/>
      <c r="C367" s="41"/>
      <c r="D367" s="164"/>
      <c r="E367" s="144" t="s">
        <v>154</v>
      </c>
      <c r="F367" s="208" t="s">
        <v>155</v>
      </c>
      <c r="G367" s="209"/>
      <c r="H367" s="209"/>
      <c r="I367" s="210"/>
    </row>
    <row r="368" spans="1:9" ht="16.5" customHeight="1" thickTop="1" thickBot="1" x14ac:dyDescent="0.4">
      <c r="A368" s="49" t="s">
        <v>156</v>
      </c>
      <c r="B368" s="41"/>
      <c r="C368" s="41"/>
      <c r="D368" s="164"/>
      <c r="E368" s="47"/>
      <c r="F368" s="208"/>
      <c r="G368" s="209"/>
      <c r="H368" s="209"/>
      <c r="I368" s="210"/>
    </row>
    <row r="369" spans="1:9" ht="15.75" customHeight="1" thickTop="1" x14ac:dyDescent="0.35">
      <c r="A369" s="48" t="s">
        <v>237</v>
      </c>
      <c r="B369" s="41">
        <v>80</v>
      </c>
      <c r="C369" s="41" t="s">
        <v>131</v>
      </c>
      <c r="D369" s="172">
        <f t="shared" ref="D369:D371" si="10">D128</f>
        <v>0</v>
      </c>
      <c r="E369" s="47">
        <f t="shared" si="9"/>
        <v>0</v>
      </c>
      <c r="F369" s="205"/>
      <c r="G369" s="206"/>
      <c r="H369" s="206"/>
      <c r="I369" s="207"/>
    </row>
    <row r="370" spans="1:9" ht="15.75" customHeight="1" x14ac:dyDescent="0.35">
      <c r="A370" s="48" t="s">
        <v>158</v>
      </c>
      <c r="B370" s="41">
        <v>1</v>
      </c>
      <c r="C370" s="41" t="s">
        <v>90</v>
      </c>
      <c r="D370" s="172">
        <f t="shared" si="10"/>
        <v>0</v>
      </c>
      <c r="E370" s="47">
        <f t="shared" si="9"/>
        <v>0</v>
      </c>
      <c r="F370" s="205"/>
      <c r="G370" s="206"/>
      <c r="H370" s="206"/>
      <c r="I370" s="207"/>
    </row>
    <row r="371" spans="1:9" ht="15.75" customHeight="1" x14ac:dyDescent="0.35">
      <c r="A371" s="48" t="s">
        <v>159</v>
      </c>
      <c r="B371" s="41">
        <v>1</v>
      </c>
      <c r="C371" s="41" t="s">
        <v>90</v>
      </c>
      <c r="D371" s="172">
        <f t="shared" si="10"/>
        <v>0</v>
      </c>
      <c r="E371" s="47">
        <f t="shared" si="9"/>
        <v>0</v>
      </c>
      <c r="F371" s="205"/>
      <c r="G371" s="206"/>
      <c r="H371" s="206"/>
      <c r="I371" s="207"/>
    </row>
    <row r="372" spans="1:9" ht="15.75" customHeight="1" thickBot="1" x14ac:dyDescent="0.4">
      <c r="A372" s="48"/>
      <c r="B372" s="41"/>
      <c r="C372" s="41"/>
      <c r="D372" s="46"/>
      <c r="E372" s="47"/>
      <c r="F372" s="208"/>
      <c r="G372" s="209"/>
      <c r="H372" s="209"/>
      <c r="I372" s="210"/>
    </row>
    <row r="373" spans="1:9" ht="16.5" customHeight="1" thickTop="1" thickBot="1" x14ac:dyDescent="0.4">
      <c r="A373" s="52" t="s">
        <v>160</v>
      </c>
      <c r="B373" s="53"/>
      <c r="C373" s="54"/>
      <c r="D373" s="55"/>
      <c r="E373" s="56">
        <f>SUM(E282:E371)</f>
        <v>1344605.1709999999</v>
      </c>
      <c r="F373" s="199"/>
      <c r="G373" s="200"/>
      <c r="H373" s="200"/>
      <c r="I373" s="201"/>
    </row>
    <row r="374" spans="1:9" ht="16.5" customHeight="1" thickTop="1" thickBot="1" x14ac:dyDescent="0.4">
      <c r="A374" s="52" t="s">
        <v>161</v>
      </c>
      <c r="B374" s="53"/>
      <c r="C374" s="54"/>
      <c r="D374" s="55"/>
      <c r="E374" s="56">
        <f>SUM(E373)/B261</f>
        <v>15634.943848837207</v>
      </c>
      <c r="F374" s="199"/>
      <c r="G374" s="200"/>
      <c r="H374" s="200"/>
      <c r="I374" s="201"/>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199"/>
      <c r="G376" s="200"/>
      <c r="H376" s="200"/>
      <c r="I376" s="201"/>
    </row>
    <row r="377" spans="1:9" ht="15.75" customHeight="1" thickTop="1" thickBot="1" x14ac:dyDescent="0.4">
      <c r="A377" s="61" t="s">
        <v>163</v>
      </c>
      <c r="B377" s="62"/>
      <c r="C377" s="63"/>
      <c r="D377" s="64"/>
      <c r="E377" s="174">
        <v>0.05</v>
      </c>
      <c r="F377" s="237"/>
      <c r="G377" s="238"/>
      <c r="H377" s="238"/>
      <c r="I377" s="239"/>
    </row>
    <row r="378" spans="1:9" ht="15.75" customHeight="1" thickTop="1" thickBot="1" x14ac:dyDescent="0.4">
      <c r="A378" s="61" t="s">
        <v>164</v>
      </c>
      <c r="B378" s="66"/>
      <c r="C378" s="67"/>
      <c r="D378" s="68"/>
      <c r="E378" s="175">
        <v>0.02</v>
      </c>
      <c r="F378" s="237"/>
      <c r="G378" s="238"/>
      <c r="H378" s="238"/>
      <c r="I378" s="239"/>
    </row>
    <row r="379" spans="1:9" ht="16.5" customHeight="1" thickTop="1" thickBot="1" x14ac:dyDescent="0.4">
      <c r="A379" s="52" t="s">
        <v>165</v>
      </c>
      <c r="B379" s="53"/>
      <c r="C379" s="54"/>
      <c r="D379" s="55"/>
      <c r="E379" s="94">
        <f>SUM(E377:E378)</f>
        <v>7.0000000000000007E-2</v>
      </c>
      <c r="F379" s="199"/>
      <c r="G379" s="200"/>
      <c r="H379" s="200"/>
      <c r="I379" s="201"/>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02"/>
      <c r="B382" s="203"/>
      <c r="C382" s="203"/>
      <c r="D382" s="203"/>
      <c r="E382" s="203"/>
      <c r="F382" s="203"/>
      <c r="G382" s="203"/>
      <c r="H382" s="203"/>
      <c r="I382" s="20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127.28</v>
      </c>
      <c r="E385" s="78">
        <f>SUM(B385)*D385</f>
        <v>9113.2479999999996</v>
      </c>
      <c r="F385" s="82">
        <v>3</v>
      </c>
      <c r="G385" s="83">
        <f>SUM(E385*F385)</f>
        <v>27339.743999999999</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846.67</v>
      </c>
      <c r="E387" s="78">
        <f>SUM(B387)*D387</f>
        <v>60621.571999999993</v>
      </c>
      <c r="F387" s="82">
        <v>3</v>
      </c>
      <c r="G387" s="83">
        <f>SUM(E387*F387)</f>
        <v>181864.71599999999</v>
      </c>
      <c r="H387" s="80"/>
      <c r="I387" s="75"/>
    </row>
    <row r="388" spans="1:9" ht="16" thickBot="1" x14ac:dyDescent="0.4">
      <c r="A388" s="179" t="s">
        <v>173</v>
      </c>
      <c r="B388" s="129">
        <v>1</v>
      </c>
      <c r="C388" s="39" t="s">
        <v>90</v>
      </c>
      <c r="D388" s="176">
        <v>4838.47</v>
      </c>
      <c r="E388" s="78">
        <f>SUM(B388)*D388</f>
        <v>4838.47</v>
      </c>
      <c r="F388" s="85">
        <v>3</v>
      </c>
      <c r="G388" s="86">
        <f>SUM(E388*F388)</f>
        <v>14515.41</v>
      </c>
      <c r="H388" s="80"/>
      <c r="I388" s="75"/>
    </row>
    <row r="389" spans="1:9" ht="16" thickBot="1" x14ac:dyDescent="0.4">
      <c r="A389" s="87" t="s">
        <v>174</v>
      </c>
      <c r="B389" s="40"/>
      <c r="C389" s="40"/>
      <c r="D389" s="40"/>
      <c r="E389" s="40"/>
      <c r="F389" s="88"/>
      <c r="G389" s="89">
        <f>SUM(G385:G388)</f>
        <v>223719.87</v>
      </c>
      <c r="H389" s="80"/>
      <c r="I389" s="75"/>
    </row>
    <row r="390" spans="1:9" ht="16" thickBot="1" x14ac:dyDescent="0.4">
      <c r="A390" s="240"/>
      <c r="B390" s="241"/>
      <c r="C390" s="241"/>
      <c r="D390" s="241"/>
      <c r="E390" s="241"/>
      <c r="F390" s="241"/>
      <c r="G390" s="241"/>
      <c r="H390" s="241"/>
      <c r="I390" s="242"/>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144.63999999999999</v>
      </c>
      <c r="E393" s="78">
        <f>SUM(B393)*D393</f>
        <v>10356.223999999998</v>
      </c>
      <c r="F393" s="82">
        <v>16</v>
      </c>
      <c r="G393" s="83">
        <f>SUM(E393*F393)</f>
        <v>165699.58399999997</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846.67</v>
      </c>
      <c r="E395" s="78">
        <f>SUM(B395)*D395</f>
        <v>60621.571999999993</v>
      </c>
      <c r="F395" s="82">
        <v>16</v>
      </c>
      <c r="G395" s="83">
        <f>SUM(E395*F395)</f>
        <v>969945.15199999989</v>
      </c>
      <c r="H395" s="80"/>
      <c r="I395" s="75"/>
    </row>
    <row r="396" spans="1:9" ht="16" thickBot="1" x14ac:dyDescent="0.4">
      <c r="A396" s="179" t="s">
        <v>173</v>
      </c>
      <c r="B396" s="129">
        <v>1</v>
      </c>
      <c r="C396" s="39" t="s">
        <v>90</v>
      </c>
      <c r="D396" s="176">
        <v>4838.47</v>
      </c>
      <c r="E396" s="78">
        <f>SUM(B396)*D396</f>
        <v>4838.47</v>
      </c>
      <c r="F396" s="85">
        <v>16</v>
      </c>
      <c r="G396" s="86">
        <f>SUM(E396*F396)</f>
        <v>77415.520000000004</v>
      </c>
      <c r="H396" s="80"/>
      <c r="I396" s="75"/>
    </row>
    <row r="397" spans="1:9" ht="16" thickBot="1" x14ac:dyDescent="0.4">
      <c r="A397" s="87" t="s">
        <v>176</v>
      </c>
      <c r="B397" s="40"/>
      <c r="C397" s="40"/>
      <c r="D397" s="40"/>
      <c r="E397" s="40"/>
      <c r="F397" s="88"/>
      <c r="G397" s="89">
        <f>SUM(G393:G396)</f>
        <v>1213060.2559999998</v>
      </c>
      <c r="H397" s="80"/>
      <c r="I397" s="75"/>
    </row>
    <row r="398" spans="1:9" ht="16" thickBot="1" x14ac:dyDescent="0.4">
      <c r="A398" s="251"/>
      <c r="B398" s="252"/>
      <c r="C398" s="252"/>
      <c r="D398" s="252"/>
      <c r="E398" s="252"/>
      <c r="F398" s="252"/>
      <c r="G398" s="252"/>
      <c r="H398" s="252"/>
      <c r="I398" s="253"/>
    </row>
    <row r="399" spans="1:9" ht="16" thickBot="1" x14ac:dyDescent="0.4">
      <c r="A399" s="70" t="s">
        <v>255</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v>133.07</v>
      </c>
      <c r="E401" s="78">
        <f>SUM(B401)*D401</f>
        <v>11337.564</v>
      </c>
      <c r="F401" s="82">
        <v>7</v>
      </c>
      <c r="G401" s="83">
        <f>SUM(E401*F401)</f>
        <v>79362.948000000004</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v>823.53</v>
      </c>
      <c r="E403" s="78">
        <f>SUM(B403)*D403</f>
        <v>70164.755999999994</v>
      </c>
      <c r="F403" s="82">
        <v>7</v>
      </c>
      <c r="G403" s="83">
        <f>SUM(E403*F403)</f>
        <v>491153.29199999996</v>
      </c>
      <c r="H403" s="80"/>
      <c r="I403" s="75"/>
    </row>
    <row r="404" spans="1:9" ht="16" thickBot="1" x14ac:dyDescent="0.4">
      <c r="A404" s="179" t="s">
        <v>173</v>
      </c>
      <c r="B404" s="129">
        <v>1</v>
      </c>
      <c r="C404" s="39" t="s">
        <v>90</v>
      </c>
      <c r="D404" s="176">
        <v>4840.6499999999996</v>
      </c>
      <c r="E404" s="78">
        <f>SUM(B404)*D404</f>
        <v>4840.6499999999996</v>
      </c>
      <c r="F404" s="85">
        <v>7</v>
      </c>
      <c r="G404" s="86">
        <f>SUM(E404*F404)</f>
        <v>33884.549999999996</v>
      </c>
      <c r="H404" s="80"/>
      <c r="I404" s="75"/>
    </row>
    <row r="405" spans="1:9" ht="16" thickBot="1" x14ac:dyDescent="0.4">
      <c r="A405" s="87" t="s">
        <v>267</v>
      </c>
      <c r="B405" s="40"/>
      <c r="C405" s="40"/>
      <c r="D405" s="40"/>
      <c r="E405" s="40"/>
      <c r="F405" s="88"/>
      <c r="G405" s="89">
        <f>SUM(G401:G404)</f>
        <v>604400.79</v>
      </c>
      <c r="H405" s="90"/>
      <c r="I405" s="75"/>
    </row>
    <row r="406" spans="1:9" ht="16" thickBot="1" x14ac:dyDescent="0.4">
      <c r="A406" s="254"/>
      <c r="B406" s="255"/>
      <c r="C406" s="255"/>
      <c r="D406" s="255"/>
      <c r="E406" s="255"/>
      <c r="F406" s="255"/>
      <c r="G406" s="255"/>
      <c r="H406" s="256"/>
      <c r="I406" s="257"/>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144.63999999999999</v>
      </c>
      <c r="E409" s="78">
        <f>SUM(B409)*D409</f>
        <v>12323.328</v>
      </c>
      <c r="F409" s="82">
        <v>11</v>
      </c>
      <c r="G409" s="83">
        <f>SUM(E409*F409)</f>
        <v>135556.60800000001</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846.67</v>
      </c>
      <c r="E411" s="78">
        <f>SUM(B411)*D411</f>
        <v>72136.284</v>
      </c>
      <c r="F411" s="82">
        <v>11</v>
      </c>
      <c r="G411" s="83">
        <f>SUM(E411*F411)</f>
        <v>793499.12399999995</v>
      </c>
      <c r="H411" s="80"/>
      <c r="I411" s="75"/>
    </row>
    <row r="412" spans="1:9" ht="16" thickBot="1" x14ac:dyDescent="0.4">
      <c r="A412" s="179" t="s">
        <v>173</v>
      </c>
      <c r="B412" s="129">
        <v>1</v>
      </c>
      <c r="C412" s="39" t="s">
        <v>90</v>
      </c>
      <c r="D412" s="176">
        <v>4840.6499999999996</v>
      </c>
      <c r="E412" s="78">
        <f>SUM(B412)*D412</f>
        <v>4840.6499999999996</v>
      </c>
      <c r="F412" s="85">
        <v>11</v>
      </c>
      <c r="G412" s="86">
        <f>SUM(E412*F412)</f>
        <v>53247.149999999994</v>
      </c>
      <c r="H412" s="80"/>
      <c r="I412" s="75"/>
    </row>
    <row r="413" spans="1:9" ht="16" thickBot="1" x14ac:dyDescent="0.4">
      <c r="A413" s="87" t="s">
        <v>178</v>
      </c>
      <c r="B413" s="40"/>
      <c r="C413" s="40"/>
      <c r="D413" s="40"/>
      <c r="E413" s="40"/>
      <c r="F413" s="88"/>
      <c r="G413" s="89">
        <f>SUM(G409:G412)</f>
        <v>982302.88199999998</v>
      </c>
      <c r="H413" s="90"/>
      <c r="I413" s="75"/>
    </row>
    <row r="414" spans="1:9" ht="16" thickBot="1" x14ac:dyDescent="0.4">
      <c r="A414" s="240"/>
      <c r="B414" s="241"/>
      <c r="C414" s="241"/>
      <c r="D414" s="241"/>
      <c r="E414" s="241"/>
      <c r="F414" s="241"/>
      <c r="G414" s="241"/>
      <c r="H414" s="241"/>
      <c r="I414" s="242"/>
    </row>
    <row r="415" spans="1:9" ht="16" thickBot="1" x14ac:dyDescent="0.4">
      <c r="A415" s="70" t="s">
        <v>257</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144.63999999999999</v>
      </c>
      <c r="E417" s="78">
        <f>SUM(B417)*D417</f>
        <v>12453.503999999997</v>
      </c>
      <c r="F417" s="82">
        <v>11</v>
      </c>
      <c r="G417" s="83">
        <f>SUM(E417*F417)</f>
        <v>136988.54399999997</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846.67</v>
      </c>
      <c r="E419" s="78">
        <f>SUM(B419)*D419</f>
        <v>72898.286999999997</v>
      </c>
      <c r="F419" s="82">
        <v>11</v>
      </c>
      <c r="G419" s="83">
        <f>SUM(E419*F419)</f>
        <v>801881.15700000001</v>
      </c>
      <c r="H419" s="80"/>
      <c r="I419" s="75"/>
    </row>
    <row r="420" spans="1:9" ht="16" thickBot="1" x14ac:dyDescent="0.4">
      <c r="A420" s="179" t="s">
        <v>173</v>
      </c>
      <c r="B420" s="129">
        <v>1</v>
      </c>
      <c r="C420" s="39" t="s">
        <v>90</v>
      </c>
      <c r="D420" s="176">
        <v>4891.78</v>
      </c>
      <c r="E420" s="78">
        <f>SUM(B420)*D420</f>
        <v>4891.78</v>
      </c>
      <c r="F420" s="85">
        <v>11</v>
      </c>
      <c r="G420" s="86">
        <f>SUM(E420*F420)</f>
        <v>53809.579999999994</v>
      </c>
      <c r="H420" s="80"/>
      <c r="I420" s="75"/>
    </row>
    <row r="421" spans="1:9" ht="16" thickBot="1" x14ac:dyDescent="0.4">
      <c r="A421" s="87" t="s">
        <v>178</v>
      </c>
      <c r="B421" s="40"/>
      <c r="C421" s="40"/>
      <c r="D421" s="40"/>
      <c r="E421" s="40"/>
      <c r="F421" s="88"/>
      <c r="G421" s="89">
        <f>SUM(G417:G420)</f>
        <v>992679.28099999996</v>
      </c>
      <c r="H421" s="80"/>
      <c r="I421" s="75"/>
    </row>
    <row r="422" spans="1:9" ht="16" thickBot="1" x14ac:dyDescent="0.4">
      <c r="A422" s="240"/>
      <c r="B422" s="241"/>
      <c r="C422" s="241"/>
      <c r="D422" s="241"/>
      <c r="E422" s="241"/>
      <c r="F422" s="241"/>
      <c r="G422" s="241"/>
      <c r="H422" s="241"/>
      <c r="I422" s="242"/>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144.63999999999999</v>
      </c>
      <c r="E425" s="78">
        <f>SUM(B425)*D425</f>
        <v>13625.088</v>
      </c>
      <c r="F425" s="82">
        <v>22</v>
      </c>
      <c r="G425" s="83">
        <f>SUM(E425*F425)</f>
        <v>299751.93599999999</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851.3</v>
      </c>
      <c r="E427" s="78">
        <f>SUM(B427)*D427</f>
        <v>80192.459999999992</v>
      </c>
      <c r="F427" s="82">
        <v>22</v>
      </c>
      <c r="G427" s="83">
        <f>SUM(E427*F427)</f>
        <v>1764234.1199999999</v>
      </c>
      <c r="H427" s="80"/>
      <c r="I427" s="75"/>
    </row>
    <row r="428" spans="1:9" ht="16" thickBot="1" x14ac:dyDescent="0.4">
      <c r="A428" s="179" t="s">
        <v>173</v>
      </c>
      <c r="B428" s="129">
        <v>1</v>
      </c>
      <c r="C428" s="39" t="s">
        <v>90</v>
      </c>
      <c r="D428" s="176">
        <v>4828.78</v>
      </c>
      <c r="E428" s="78">
        <f>SUM(B428)*D428</f>
        <v>4828.78</v>
      </c>
      <c r="F428" s="85">
        <v>22</v>
      </c>
      <c r="G428" s="86">
        <f>SUM(E428*F428)</f>
        <v>106233.15999999999</v>
      </c>
      <c r="H428" s="80"/>
      <c r="I428" s="75"/>
    </row>
    <row r="429" spans="1:9" ht="16" thickBot="1" x14ac:dyDescent="0.4">
      <c r="A429" s="87" t="s">
        <v>268</v>
      </c>
      <c r="B429" s="40"/>
      <c r="C429" s="40"/>
      <c r="D429" s="40"/>
      <c r="E429" s="40"/>
      <c r="F429" s="88"/>
      <c r="G429" s="89">
        <f>SUM(G425:G428)</f>
        <v>2170219.216</v>
      </c>
      <c r="H429" s="80"/>
      <c r="I429" s="75"/>
    </row>
    <row r="430" spans="1:9" ht="16" thickBot="1" x14ac:dyDescent="0.4">
      <c r="A430" s="251"/>
      <c r="B430" s="252"/>
      <c r="C430" s="252"/>
      <c r="D430" s="252"/>
      <c r="E430" s="252"/>
      <c r="F430" s="252"/>
      <c r="G430" s="252"/>
      <c r="H430" s="252"/>
      <c r="I430" s="253"/>
    </row>
    <row r="431" spans="1:9" ht="16" thickBot="1" x14ac:dyDescent="0.4">
      <c r="A431" s="70" t="s">
        <v>258</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144.63999999999999</v>
      </c>
      <c r="E433" s="78">
        <f>SUM(B433)*D433</f>
        <v>15664.511999999999</v>
      </c>
      <c r="F433" s="82">
        <v>10</v>
      </c>
      <c r="G433" s="83">
        <f>SUM(E433*F433)</f>
        <v>156645.12</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857.9</v>
      </c>
      <c r="E435" s="78">
        <f>SUM(B435)*D435</f>
        <v>92910.569999999992</v>
      </c>
      <c r="F435" s="82">
        <v>10</v>
      </c>
      <c r="G435" s="83">
        <f>SUM(E435*F435)</f>
        <v>929105.7</v>
      </c>
      <c r="H435" s="80"/>
      <c r="I435" s="75"/>
    </row>
    <row r="436" spans="1:9" ht="16" thickBot="1" x14ac:dyDescent="0.4">
      <c r="A436" s="179" t="s">
        <v>173</v>
      </c>
      <c r="B436" s="129">
        <v>1</v>
      </c>
      <c r="C436" s="39" t="s">
        <v>90</v>
      </c>
      <c r="D436" s="176">
        <v>4837.25</v>
      </c>
      <c r="E436" s="78">
        <f>SUM(B436)*D436</f>
        <v>4837.25</v>
      </c>
      <c r="F436" s="82">
        <v>10</v>
      </c>
      <c r="G436" s="83">
        <f>SUM(E436*F436)</f>
        <v>48372.5</v>
      </c>
      <c r="H436" s="65"/>
      <c r="I436" s="75"/>
    </row>
    <row r="437" spans="1:9" ht="16" thickBot="1" x14ac:dyDescent="0.4">
      <c r="A437" s="87" t="s">
        <v>259</v>
      </c>
      <c r="B437" s="40"/>
      <c r="C437" s="40"/>
      <c r="D437" s="40"/>
      <c r="E437" s="40"/>
      <c r="F437" s="40"/>
      <c r="G437" s="89">
        <f>SUM(G433:G436)</f>
        <v>1134123.3199999998</v>
      </c>
      <c r="H437" s="151"/>
      <c r="I437" s="152"/>
    </row>
    <row r="438" spans="1:9" ht="16" thickBot="1" x14ac:dyDescent="0.4">
      <c r="A438" s="196"/>
      <c r="B438" s="196"/>
      <c r="C438" s="196"/>
      <c r="D438" s="196"/>
      <c r="E438" s="196"/>
      <c r="F438" s="196"/>
      <c r="G438" s="196"/>
      <c r="H438" s="196"/>
      <c r="I438" s="196"/>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9.51</v>
      </c>
      <c r="E441" s="78">
        <f>SUM(B441)*D441</f>
        <v>182420.82</v>
      </c>
      <c r="F441" s="78"/>
      <c r="G441" s="111"/>
      <c r="H441" s="65"/>
      <c r="I441" s="110"/>
    </row>
    <row r="442" spans="1:9" ht="16" thickBot="1" x14ac:dyDescent="0.4">
      <c r="A442" s="117" t="s">
        <v>186</v>
      </c>
      <c r="B442" s="39">
        <v>19182</v>
      </c>
      <c r="C442" s="39" t="s">
        <v>185</v>
      </c>
      <c r="D442" s="176">
        <v>0.54</v>
      </c>
      <c r="E442" s="78">
        <f t="shared" ref="E442" si="11">SUM(B442)*D442</f>
        <v>10358.280000000001</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120.14</v>
      </c>
      <c r="E444" s="78">
        <f t="shared" ref="E444:E448" si="12">SUM(B444)*D444</f>
        <v>166874.46</v>
      </c>
      <c r="F444" s="78"/>
      <c r="G444" s="111"/>
      <c r="H444" s="65"/>
      <c r="I444" s="110"/>
    </row>
    <row r="445" spans="1:9" x14ac:dyDescent="0.35">
      <c r="A445" s="96" t="s">
        <v>189</v>
      </c>
      <c r="B445" s="39">
        <v>1022</v>
      </c>
      <c r="C445" s="39" t="s">
        <v>185</v>
      </c>
      <c r="D445" s="176">
        <v>68.069999999999993</v>
      </c>
      <c r="E445" s="78">
        <f t="shared" si="12"/>
        <v>69567.539999999994</v>
      </c>
      <c r="F445" s="78"/>
      <c r="G445" s="111"/>
      <c r="H445" s="65"/>
      <c r="I445" s="110"/>
    </row>
    <row r="446" spans="1:9" x14ac:dyDescent="0.35">
      <c r="A446" s="96" t="s">
        <v>190</v>
      </c>
      <c r="B446" s="39">
        <v>125</v>
      </c>
      <c r="C446" s="39" t="s">
        <v>185</v>
      </c>
      <c r="D446" s="176">
        <v>61.52</v>
      </c>
      <c r="E446" s="78">
        <f t="shared" si="12"/>
        <v>7690</v>
      </c>
      <c r="F446" s="78"/>
      <c r="G446" s="111"/>
      <c r="H446" s="65"/>
      <c r="I446" s="110"/>
    </row>
    <row r="447" spans="1:9" x14ac:dyDescent="0.35">
      <c r="A447" s="96" t="s">
        <v>192</v>
      </c>
      <c r="B447" s="39">
        <v>3467</v>
      </c>
      <c r="C447" s="39" t="s">
        <v>185</v>
      </c>
      <c r="D447" s="176">
        <v>61.74</v>
      </c>
      <c r="E447" s="78">
        <f t="shared" si="12"/>
        <v>214052.58000000002</v>
      </c>
      <c r="F447" s="78"/>
      <c r="G447" s="111"/>
      <c r="H447" s="65"/>
      <c r="I447" s="110"/>
    </row>
    <row r="448" spans="1:9" ht="16" thickBot="1" x14ac:dyDescent="0.4">
      <c r="A448" s="117" t="s">
        <v>193</v>
      </c>
      <c r="B448" s="39">
        <v>2134</v>
      </c>
      <c r="C448" s="39" t="s">
        <v>185</v>
      </c>
      <c r="D448" s="176">
        <v>88.81</v>
      </c>
      <c r="E448" s="78">
        <f t="shared" si="12"/>
        <v>189520.54</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21.23</v>
      </c>
      <c r="E450" s="78">
        <f t="shared" ref="E450:E455" si="13">SUM(B450)*D450</f>
        <v>128759.95</v>
      </c>
      <c r="F450" s="78"/>
      <c r="G450" s="111"/>
      <c r="H450" s="65"/>
      <c r="I450" s="110"/>
    </row>
    <row r="451" spans="1:9" x14ac:dyDescent="0.35">
      <c r="A451" s="96" t="s">
        <v>196</v>
      </c>
      <c r="B451" s="39">
        <v>1515</v>
      </c>
      <c r="C451" s="39" t="s">
        <v>185</v>
      </c>
      <c r="D451" s="129">
        <v>40</v>
      </c>
      <c r="E451" s="78">
        <f t="shared" ref="E451" si="14">SUM(B451)*D451</f>
        <v>60600</v>
      </c>
      <c r="F451" s="65" t="s">
        <v>197</v>
      </c>
      <c r="G451" s="111"/>
      <c r="H451" s="65"/>
      <c r="I451" s="110"/>
    </row>
    <row r="452" spans="1:9" x14ac:dyDescent="0.35">
      <c r="A452" s="96" t="s">
        <v>198</v>
      </c>
      <c r="B452" s="39">
        <v>134</v>
      </c>
      <c r="C452" s="41" t="s">
        <v>131</v>
      </c>
      <c r="D452" s="129">
        <v>300</v>
      </c>
      <c r="E452" s="78">
        <f t="shared" si="13"/>
        <v>40200</v>
      </c>
      <c r="F452" s="65" t="s">
        <v>197</v>
      </c>
      <c r="G452" s="111"/>
      <c r="H452" s="65"/>
      <c r="I452" s="110"/>
    </row>
    <row r="453" spans="1:9" x14ac:dyDescent="0.35">
      <c r="A453" s="91" t="s">
        <v>199</v>
      </c>
      <c r="B453" s="41">
        <v>86</v>
      </c>
      <c r="C453" s="41" t="s">
        <v>131</v>
      </c>
      <c r="D453" s="176">
        <v>188.13</v>
      </c>
      <c r="E453" s="78">
        <f t="shared" si="13"/>
        <v>16179.18</v>
      </c>
      <c r="F453" s="78"/>
      <c r="G453" s="111"/>
      <c r="H453" s="65"/>
      <c r="I453" s="110"/>
    </row>
    <row r="454" spans="1:9" x14ac:dyDescent="0.35">
      <c r="A454" s="96" t="s">
        <v>200</v>
      </c>
      <c r="B454" s="39">
        <v>1282</v>
      </c>
      <c r="C454" s="39" t="s">
        <v>201</v>
      </c>
      <c r="D454" s="176">
        <v>62.35</v>
      </c>
      <c r="E454" s="78">
        <f t="shared" si="13"/>
        <v>79932.7</v>
      </c>
      <c r="F454" s="78"/>
      <c r="G454" s="111"/>
      <c r="H454" s="65"/>
      <c r="I454" s="110"/>
    </row>
    <row r="455" spans="1:9" ht="16" thickBot="1" x14ac:dyDescent="0.4">
      <c r="A455" s="117" t="s">
        <v>202</v>
      </c>
      <c r="B455" s="39">
        <v>390</v>
      </c>
      <c r="C455" s="39" t="s">
        <v>201</v>
      </c>
      <c r="D455" s="176">
        <v>64.5</v>
      </c>
      <c r="E455" s="78">
        <f t="shared" si="13"/>
        <v>25155</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5">SUM(B457)*D457</f>
        <v>290000</v>
      </c>
      <c r="F457" s="65" t="s">
        <v>197</v>
      </c>
      <c r="G457" s="111"/>
      <c r="H457" s="65"/>
      <c r="I457" s="110"/>
    </row>
    <row r="458" spans="1:9" x14ac:dyDescent="0.35">
      <c r="A458" s="96" t="s">
        <v>205</v>
      </c>
      <c r="B458" s="39">
        <v>80</v>
      </c>
      <c r="C458" s="39" t="s">
        <v>90</v>
      </c>
      <c r="D458" s="176">
        <v>2706.06</v>
      </c>
      <c r="E458" s="78">
        <f t="shared" si="15"/>
        <v>216484.8</v>
      </c>
      <c r="F458" s="78"/>
      <c r="G458" s="111"/>
      <c r="H458" s="65"/>
      <c r="I458" s="110"/>
    </row>
    <row r="459" spans="1:9" ht="16" thickBot="1" x14ac:dyDescent="0.4">
      <c r="A459" s="117" t="s">
        <v>206</v>
      </c>
      <c r="B459" s="39">
        <v>1</v>
      </c>
      <c r="C459" s="39" t="s">
        <v>90</v>
      </c>
      <c r="D459" s="129">
        <v>20000</v>
      </c>
      <c r="E459" s="78">
        <f t="shared" si="15"/>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6">SUM(B461)*D461</f>
        <v>82000</v>
      </c>
      <c r="F461" s="65" t="s">
        <v>197</v>
      </c>
      <c r="G461" s="111"/>
      <c r="H461" s="65"/>
      <c r="I461" s="110"/>
    </row>
    <row r="462" spans="1:9" x14ac:dyDescent="0.35">
      <c r="A462" s="96" t="s">
        <v>209</v>
      </c>
      <c r="B462" s="39">
        <v>1</v>
      </c>
      <c r="C462" s="39" t="s">
        <v>90</v>
      </c>
      <c r="D462" s="129">
        <v>62500</v>
      </c>
      <c r="E462" s="78">
        <f t="shared" si="16"/>
        <v>62500</v>
      </c>
      <c r="F462" s="65" t="s">
        <v>197</v>
      </c>
      <c r="G462" s="111"/>
      <c r="H462" s="65"/>
      <c r="I462" s="110"/>
    </row>
    <row r="463" spans="1:9" x14ac:dyDescent="0.35">
      <c r="A463" s="96" t="s">
        <v>210</v>
      </c>
      <c r="B463" s="39">
        <v>1</v>
      </c>
      <c r="C463" s="39" t="s">
        <v>90</v>
      </c>
      <c r="D463" s="129">
        <v>82000</v>
      </c>
      <c r="E463" s="78">
        <f t="shared" si="16"/>
        <v>82000</v>
      </c>
      <c r="F463" s="65" t="s">
        <v>197</v>
      </c>
      <c r="G463" s="111"/>
      <c r="H463" s="65"/>
      <c r="I463" s="110"/>
    </row>
    <row r="464" spans="1:9" x14ac:dyDescent="0.35">
      <c r="A464" s="134" t="s">
        <v>211</v>
      </c>
      <c r="B464" s="39">
        <v>1</v>
      </c>
      <c r="C464" s="39" t="s">
        <v>212</v>
      </c>
      <c r="D464" s="129">
        <v>28500</v>
      </c>
      <c r="E464" s="78">
        <f t="shared" si="16"/>
        <v>28500</v>
      </c>
      <c r="F464" s="65" t="s">
        <v>197</v>
      </c>
      <c r="G464" s="111"/>
      <c r="H464" s="65"/>
      <c r="I464" s="110"/>
    </row>
    <row r="465" spans="1:9" x14ac:dyDescent="0.35">
      <c r="A465" s="96" t="s">
        <v>213</v>
      </c>
      <c r="B465" s="39">
        <v>1</v>
      </c>
      <c r="C465" s="39" t="s">
        <v>90</v>
      </c>
      <c r="D465" s="129">
        <v>42000</v>
      </c>
      <c r="E465" s="78">
        <f t="shared" si="16"/>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2035295.8499999999</v>
      </c>
      <c r="H467" s="119"/>
      <c r="I467" s="115"/>
    </row>
    <row r="468" spans="1:9" ht="16" thickBot="1" x14ac:dyDescent="0.4">
      <c r="A468" s="197"/>
      <c r="B468" s="197"/>
      <c r="C468" s="197"/>
      <c r="D468" s="197"/>
      <c r="E468" s="197"/>
      <c r="F468" s="197"/>
      <c r="G468" s="197"/>
      <c r="H468" s="197"/>
      <c r="I468" s="198"/>
    </row>
    <row r="469" spans="1:9" ht="16" thickBot="1" x14ac:dyDescent="0.4">
      <c r="A469" s="192" t="s">
        <v>216</v>
      </c>
      <c r="B469" s="192"/>
      <c r="C469" s="192"/>
      <c r="D469" s="192"/>
      <c r="E469" s="188"/>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1344605.1709999999</v>
      </c>
      <c r="H471" s="27"/>
      <c r="I471" s="130"/>
    </row>
    <row r="472" spans="1:9" x14ac:dyDescent="0.35">
      <c r="A472" s="103" t="s">
        <v>218</v>
      </c>
      <c r="B472" s="92"/>
      <c r="C472" s="93"/>
      <c r="D472" s="93"/>
      <c r="E472" s="93"/>
      <c r="F472" s="126"/>
      <c r="G472" s="97">
        <f>SUM(G385,G393,G401,G409,G417,G425,G433)</f>
        <v>1001344.4839999999</v>
      </c>
      <c r="H472" s="27"/>
      <c r="I472" s="130"/>
    </row>
    <row r="473" spans="1:9" x14ac:dyDescent="0.35">
      <c r="A473" s="103" t="s">
        <v>219</v>
      </c>
      <c r="B473" s="92"/>
      <c r="C473" s="93"/>
      <c r="D473" s="93"/>
      <c r="E473" s="93"/>
      <c r="F473" s="126"/>
      <c r="G473" s="97">
        <f>SUM(G387,G395,G403,G411,G419,G427,G435)</f>
        <v>5931683.2609999999</v>
      </c>
      <c r="H473" s="27"/>
      <c r="I473" s="130"/>
    </row>
    <row r="474" spans="1:9" x14ac:dyDescent="0.35">
      <c r="A474" s="103" t="s">
        <v>220</v>
      </c>
      <c r="B474" s="92"/>
      <c r="C474" s="93"/>
      <c r="D474" s="93"/>
      <c r="E474" s="93"/>
      <c r="F474" s="126"/>
      <c r="G474" s="97">
        <f>SUM(G388,G396,G404,G412,G420,G428,G436)</f>
        <v>387477.87</v>
      </c>
      <c r="H474" s="27"/>
      <c r="I474" s="130"/>
    </row>
    <row r="475" spans="1:9" x14ac:dyDescent="0.35">
      <c r="A475" s="103" t="s">
        <v>221</v>
      </c>
      <c r="B475" s="92"/>
      <c r="C475" s="93"/>
      <c r="D475" s="93"/>
      <c r="E475" s="93"/>
      <c r="F475" s="126"/>
      <c r="G475" s="97">
        <f>SUM(G467)</f>
        <v>2035295.8499999999</v>
      </c>
      <c r="H475" s="27"/>
      <c r="I475" s="130"/>
    </row>
    <row r="476" spans="1:9" x14ac:dyDescent="0.35">
      <c r="A476" s="103" t="s">
        <v>222</v>
      </c>
      <c r="B476" s="18"/>
      <c r="C476" s="93"/>
      <c r="D476" s="93"/>
      <c r="E476" s="93"/>
      <c r="F476" s="126"/>
      <c r="G476" s="97">
        <f>SUM(G471:G475)*3%</f>
        <v>321012.19907999993</v>
      </c>
      <c r="H476" s="27"/>
      <c r="I476" s="130"/>
    </row>
    <row r="477" spans="1:9" x14ac:dyDescent="0.35">
      <c r="A477" s="103" t="s">
        <v>223</v>
      </c>
      <c r="B477" s="92"/>
      <c r="C477" s="93"/>
      <c r="D477" s="93"/>
      <c r="E477" s="93"/>
      <c r="F477" s="126"/>
      <c r="G477" s="97">
        <f>SUM(G471:G476)*E379</f>
        <v>771499.31845559995</v>
      </c>
      <c r="H477" s="27"/>
      <c r="I477" s="130"/>
    </row>
    <row r="478" spans="1:9" ht="16" thickBot="1" x14ac:dyDescent="0.4">
      <c r="A478" s="103"/>
      <c r="B478" s="92"/>
      <c r="C478" s="93"/>
      <c r="D478" s="93"/>
      <c r="E478" s="93"/>
      <c r="F478" s="126"/>
      <c r="G478" s="98"/>
      <c r="H478" s="27"/>
      <c r="I478" s="130"/>
    </row>
    <row r="479" spans="1:9" ht="16" thickBot="1" x14ac:dyDescent="0.4">
      <c r="A479" s="104" t="s">
        <v>260</v>
      </c>
      <c r="B479" s="105"/>
      <c r="C479" s="106"/>
      <c r="D479" s="106"/>
      <c r="E479" s="106"/>
      <c r="F479" s="127"/>
      <c r="G479" s="107">
        <f>SUM(G471:G478)</f>
        <v>11792918.153535597</v>
      </c>
      <c r="H479" s="161"/>
      <c r="I479" s="132"/>
    </row>
    <row r="480" spans="1:9" ht="16" thickBot="1" x14ac:dyDescent="0.4">
      <c r="A480" s="24"/>
      <c r="C480" s="25"/>
      <c r="D480" s="25"/>
      <c r="E480" s="25"/>
      <c r="F480" s="26"/>
      <c r="G480" s="27"/>
      <c r="H480" s="27"/>
      <c r="I480" s="25"/>
    </row>
    <row r="481" spans="1:7" ht="24" customHeight="1" thickBot="1" x14ac:dyDescent="0.4">
      <c r="A481" s="193" t="s">
        <v>240</v>
      </c>
      <c r="B481" s="194"/>
      <c r="C481" s="194"/>
      <c r="D481" s="194"/>
      <c r="E481" s="194"/>
      <c r="F481" s="195"/>
      <c r="G481" s="153"/>
    </row>
    <row r="482" spans="1:7" ht="24" customHeight="1" thickBot="1" x14ac:dyDescent="0.4">
      <c r="A482" s="135" t="s">
        <v>260</v>
      </c>
      <c r="B482" s="154"/>
      <c r="C482" s="155"/>
      <c r="D482" s="155"/>
      <c r="E482" s="155"/>
      <c r="F482" s="156"/>
      <c r="G482" s="157">
        <f>SUM(G238)</f>
        <v>11677252.430109799</v>
      </c>
    </row>
    <row r="483" spans="1:7" ht="24" customHeight="1" thickBot="1" x14ac:dyDescent="0.4">
      <c r="A483" s="188" t="s">
        <v>262</v>
      </c>
      <c r="B483" s="189"/>
      <c r="C483" s="189"/>
      <c r="D483" s="189"/>
      <c r="E483" s="189"/>
      <c r="F483" s="190"/>
      <c r="G483" s="157">
        <f>SUM(G479)</f>
        <v>11792918.153535597</v>
      </c>
    </row>
    <row r="484" spans="1:7" ht="31" customHeight="1" thickBot="1" x14ac:dyDescent="0.4">
      <c r="A484" s="188" t="s">
        <v>263</v>
      </c>
      <c r="B484" s="189"/>
      <c r="C484" s="189"/>
      <c r="D484" s="189"/>
      <c r="E484" s="189"/>
      <c r="F484" s="190"/>
      <c r="G484" s="157">
        <f>SUM(G482:G483)</f>
        <v>23470170.583645396</v>
      </c>
    </row>
  </sheetData>
  <sheetProtection sheet="1"/>
  <mergeCells count="252">
    <mergeCell ref="A30:I30"/>
    <mergeCell ref="A31:I31"/>
    <mergeCell ref="A32:I32"/>
    <mergeCell ref="A33:I33"/>
    <mergeCell ref="A34:I34"/>
    <mergeCell ref="A35:I35"/>
    <mergeCell ref="B4:H4"/>
    <mergeCell ref="D5:E5"/>
    <mergeCell ref="B7:H7"/>
    <mergeCell ref="A27:I27"/>
    <mergeCell ref="A28:I28"/>
    <mergeCell ref="A29:I29"/>
    <mergeCell ref="F42:I42"/>
    <mergeCell ref="F43:I43"/>
    <mergeCell ref="F44:I44"/>
    <mergeCell ref="F45:I45"/>
    <mergeCell ref="F46:I46"/>
    <mergeCell ref="F47:I47"/>
    <mergeCell ref="A36:I36"/>
    <mergeCell ref="A37:I37"/>
    <mergeCell ref="A38:I38"/>
    <mergeCell ref="F39:I39"/>
    <mergeCell ref="F40:I40"/>
    <mergeCell ref="F41:I41"/>
    <mergeCell ref="F54:I54"/>
    <mergeCell ref="F55:I55"/>
    <mergeCell ref="F56:I56"/>
    <mergeCell ref="F57:I57"/>
    <mergeCell ref="F58:I58"/>
    <mergeCell ref="F59:I59"/>
    <mergeCell ref="F48:I48"/>
    <mergeCell ref="F49:I49"/>
    <mergeCell ref="F50:I50"/>
    <mergeCell ref="F51:I51"/>
    <mergeCell ref="F52:I52"/>
    <mergeCell ref="F53:I53"/>
    <mergeCell ref="F66:I66"/>
    <mergeCell ref="F67:I67"/>
    <mergeCell ref="F68:I68"/>
    <mergeCell ref="F69:I69"/>
    <mergeCell ref="F70:I70"/>
    <mergeCell ref="F71:I71"/>
    <mergeCell ref="F60:I60"/>
    <mergeCell ref="F61:I61"/>
    <mergeCell ref="F62:I62"/>
    <mergeCell ref="F63:I63"/>
    <mergeCell ref="F64:I64"/>
    <mergeCell ref="F65:I65"/>
    <mergeCell ref="F78:I78"/>
    <mergeCell ref="F79:I79"/>
    <mergeCell ref="F80:I80"/>
    <mergeCell ref="F81:I81"/>
    <mergeCell ref="F82:I82"/>
    <mergeCell ref="F83:I83"/>
    <mergeCell ref="F72:I72"/>
    <mergeCell ref="F73:I73"/>
    <mergeCell ref="F74:I74"/>
    <mergeCell ref="F75:I75"/>
    <mergeCell ref="F76:I76"/>
    <mergeCell ref="F77:I77"/>
    <mergeCell ref="F90:I90"/>
    <mergeCell ref="F91:I91"/>
    <mergeCell ref="F92:I92"/>
    <mergeCell ref="F93:I93"/>
    <mergeCell ref="F94:I94"/>
    <mergeCell ref="F95:I95"/>
    <mergeCell ref="F84:I84"/>
    <mergeCell ref="F85:I85"/>
    <mergeCell ref="F86:I86"/>
    <mergeCell ref="F87:I87"/>
    <mergeCell ref="F88:I88"/>
    <mergeCell ref="F89:I89"/>
    <mergeCell ref="F102:I102"/>
    <mergeCell ref="F103:I103"/>
    <mergeCell ref="F104:I104"/>
    <mergeCell ref="F105:I105"/>
    <mergeCell ref="F106:I106"/>
    <mergeCell ref="F107:I107"/>
    <mergeCell ref="F96:I96"/>
    <mergeCell ref="F97:I97"/>
    <mergeCell ref="F98:I98"/>
    <mergeCell ref="F99:I99"/>
    <mergeCell ref="F100:I100"/>
    <mergeCell ref="F101:I101"/>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26:I126"/>
    <mergeCell ref="F127:I127"/>
    <mergeCell ref="F128:I128"/>
    <mergeCell ref="F129:I129"/>
    <mergeCell ref="F130:I130"/>
    <mergeCell ref="F131:I131"/>
    <mergeCell ref="F120:I120"/>
    <mergeCell ref="F121:I121"/>
    <mergeCell ref="F122:I122"/>
    <mergeCell ref="F123:I123"/>
    <mergeCell ref="F124:I124"/>
    <mergeCell ref="F125:I125"/>
    <mergeCell ref="A141:I141"/>
    <mergeCell ref="A149:I149"/>
    <mergeCell ref="A157:I157"/>
    <mergeCell ref="A165:I165"/>
    <mergeCell ref="A173:I173"/>
    <mergeCell ref="A181:I181"/>
    <mergeCell ref="F132:I132"/>
    <mergeCell ref="F133:I133"/>
    <mergeCell ref="F135:I135"/>
    <mergeCell ref="F136:I136"/>
    <mergeCell ref="F137:I137"/>
    <mergeCell ref="F138:I138"/>
    <mergeCell ref="B247:H247"/>
    <mergeCell ref="A267:I267"/>
    <mergeCell ref="A268:I268"/>
    <mergeCell ref="A269:I269"/>
    <mergeCell ref="A270:I270"/>
    <mergeCell ref="A271:I271"/>
    <mergeCell ref="A189:I189"/>
    <mergeCell ref="A197:I197"/>
    <mergeCell ref="A227:I227"/>
    <mergeCell ref="A228:E228"/>
    <mergeCell ref="B244:H244"/>
    <mergeCell ref="D245:E245"/>
    <mergeCell ref="A278:I278"/>
    <mergeCell ref="A279:I279"/>
    <mergeCell ref="F280:I280"/>
    <mergeCell ref="F281:I281"/>
    <mergeCell ref="F282:I282"/>
    <mergeCell ref="F283:I283"/>
    <mergeCell ref="A272:I272"/>
    <mergeCell ref="A273:I273"/>
    <mergeCell ref="A274:I274"/>
    <mergeCell ref="A275:I275"/>
    <mergeCell ref="A276:I276"/>
    <mergeCell ref="A277:I277"/>
    <mergeCell ref="F290:I290"/>
    <mergeCell ref="F291:I291"/>
    <mergeCell ref="F292:I292"/>
    <mergeCell ref="F293:I293"/>
    <mergeCell ref="F294:I294"/>
    <mergeCell ref="F295:I295"/>
    <mergeCell ref="F284:I284"/>
    <mergeCell ref="F285:I285"/>
    <mergeCell ref="F286:I286"/>
    <mergeCell ref="F287:I287"/>
    <mergeCell ref="F288:I288"/>
    <mergeCell ref="F289:I289"/>
    <mergeCell ref="F302:I302"/>
    <mergeCell ref="F303:I303"/>
    <mergeCell ref="F304:I304"/>
    <mergeCell ref="F305:I305"/>
    <mergeCell ref="F306:I306"/>
    <mergeCell ref="F307:I307"/>
    <mergeCell ref="F296:I296"/>
    <mergeCell ref="F297:I297"/>
    <mergeCell ref="F298:I298"/>
    <mergeCell ref="F299:I299"/>
    <mergeCell ref="F300:I300"/>
    <mergeCell ref="F301:I301"/>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74:I374"/>
    <mergeCell ref="F376:I376"/>
    <mergeCell ref="F377:I377"/>
    <mergeCell ref="F378:I378"/>
    <mergeCell ref="F379:I379"/>
    <mergeCell ref="A382:I382"/>
    <mergeCell ref="F368:I368"/>
    <mergeCell ref="F369:I369"/>
    <mergeCell ref="F370:I370"/>
    <mergeCell ref="F371:I371"/>
    <mergeCell ref="F372:I372"/>
    <mergeCell ref="F373:I373"/>
    <mergeCell ref="A438:I438"/>
    <mergeCell ref="A468:I468"/>
    <mergeCell ref="A469:E469"/>
    <mergeCell ref="A481:F481"/>
    <mergeCell ref="A483:F483"/>
    <mergeCell ref="A484:F484"/>
    <mergeCell ref="A390:I390"/>
    <mergeCell ref="A398:I398"/>
    <mergeCell ref="A406:I406"/>
    <mergeCell ref="A414:I414"/>
    <mergeCell ref="A422:I422"/>
    <mergeCell ref="A430:I430"/>
  </mergeCells>
  <pageMargins left="0.42" right="0.31" top="0.75" bottom="0.75" header="0.3" footer="0.3"/>
  <pageSetup paperSize="8" scale="7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2C7E77-68B4-4152-81CD-C6B66E12A9AE}"/>
</file>

<file path=customXml/itemProps2.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3.xml><?xml version="1.0" encoding="utf-8"?>
<ds:datastoreItem xmlns:ds="http://schemas.openxmlformats.org/officeDocument/2006/customXml" ds:itemID="{367B86E4-01A8-40AA-87F0-53FD89534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Charles Tarling</cp:lastModifiedBy>
  <cp:revision/>
  <cp:lastPrinted>2023-12-15T11:13:52Z</cp:lastPrinted>
  <dcterms:created xsi:type="dcterms:W3CDTF">2016-11-01T09:32:28Z</dcterms:created>
  <dcterms:modified xsi:type="dcterms:W3CDTF">2024-01-09T13:36:09Z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15311400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