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Caddick Construction Ltd/"/>
    </mc:Choice>
  </mc:AlternateContent>
  <xr:revisionPtr revIDLastSave="1" documentId="8_{3A852777-BB5A-4E2F-BDBB-13CF69F90BEB}" xr6:coauthVersionLast="47" xr6:coauthVersionMax="47" xr10:uidLastSave="{90AAF7BD-F6D5-4928-A318-871452AF5CBE}"/>
  <bookViews>
    <workbookView xWindow="-110" yWindow="-110" windowWidth="19420" windowHeight="10300" xr2:uid="{00000000-000D-0000-FFFF-FFFF00000000}"/>
  </bookViews>
  <sheets>
    <sheet name="Summary Sheet " sheetId="16" r:id="rId1"/>
    <sheet name="Apartment Lot 1" sheetId="6" r:id="rId2"/>
    <sheet name="Apartment Lot 2" sheetId="23" r:id="rId3"/>
  </sheets>
  <definedNames>
    <definedName name="_xlnm.Print_Area" localSheetId="1">'Apartment Lot 1'!$A$1:$I$156</definedName>
    <definedName name="_xlnm.Print_Area" localSheetId="2">'Apartment Lot 2'!$A$1:$I$156</definedName>
    <definedName name="_xlnm.Print_Area" localSheetId="0">'Summary Sheet '!$A$1:$F$20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7" i="23" l="1"/>
  <c r="D112" i="23"/>
  <c r="D101" i="23"/>
  <c r="D97" i="23"/>
  <c r="D72" i="23"/>
  <c r="D64" i="23"/>
  <c r="D64" i="6" l="1"/>
  <c r="D112" i="6"/>
  <c r="D127" i="6"/>
  <c r="D97" i="6"/>
  <c r="D72" i="6"/>
  <c r="B95" i="6"/>
  <c r="D101" i="6"/>
  <c r="F15" i="23"/>
  <c r="F14" i="23"/>
  <c r="F13" i="23"/>
  <c r="F12" i="23"/>
  <c r="F13" i="6"/>
  <c r="B16" i="23" l="1"/>
  <c r="F16" i="23" s="1"/>
  <c r="B17" i="23"/>
  <c r="F15" i="6"/>
  <c r="F14" i="6"/>
  <c r="F12" i="6"/>
  <c r="B16" i="6" l="1"/>
  <c r="F16" i="6" s="1"/>
  <c r="B17" i="6" s="1"/>
  <c r="B15" i="16"/>
  <c r="B16" i="16"/>
  <c r="E154" i="23"/>
  <c r="B13" i="16" s="1"/>
  <c r="E146" i="23"/>
  <c r="E145" i="23"/>
  <c r="E144" i="23"/>
  <c r="E142" i="23"/>
  <c r="E141" i="23"/>
  <c r="E140" i="23"/>
  <c r="E139" i="23"/>
  <c r="E138" i="23"/>
  <c r="E137" i="23"/>
  <c r="E134" i="23"/>
  <c r="E133" i="23"/>
  <c r="E131" i="23"/>
  <c r="E130" i="23"/>
  <c r="E129" i="23"/>
  <c r="E128" i="23"/>
  <c r="E127" i="23"/>
  <c r="E126" i="23"/>
  <c r="E124" i="23"/>
  <c r="E123" i="23"/>
  <c r="E122" i="23"/>
  <c r="E121" i="23"/>
  <c r="E120" i="23"/>
  <c r="E118" i="23"/>
  <c r="E117" i="23"/>
  <c r="E116" i="23"/>
  <c r="E115" i="23"/>
  <c r="E114" i="23"/>
  <c r="E113" i="23"/>
  <c r="E112" i="23"/>
  <c r="E111" i="23"/>
  <c r="E110" i="23"/>
  <c r="E109" i="23"/>
  <c r="E107" i="23"/>
  <c r="E106" i="23"/>
  <c r="E105" i="23"/>
  <c r="E103" i="23"/>
  <c r="E102" i="23"/>
  <c r="E101" i="23"/>
  <c r="E99" i="23"/>
  <c r="E98" i="23"/>
  <c r="E97" i="23"/>
  <c r="E95" i="23"/>
  <c r="E94" i="23"/>
  <c r="E93" i="23"/>
  <c r="E92" i="23"/>
  <c r="E91" i="23"/>
  <c r="E89" i="23"/>
  <c r="E88" i="23"/>
  <c r="E86" i="23"/>
  <c r="E85" i="23"/>
  <c r="E84" i="23"/>
  <c r="E83" i="23"/>
  <c r="E82" i="23"/>
  <c r="E80" i="23"/>
  <c r="E79" i="23"/>
  <c r="E78" i="23"/>
  <c r="E77" i="23"/>
  <c r="E76" i="23"/>
  <c r="E74" i="23"/>
  <c r="E73" i="23"/>
  <c r="E72" i="23"/>
  <c r="E71" i="23"/>
  <c r="E70" i="23"/>
  <c r="E68" i="23"/>
  <c r="E66" i="23"/>
  <c r="E65" i="23"/>
  <c r="E64" i="23"/>
  <c r="E63" i="23"/>
  <c r="E62" i="23"/>
  <c r="E61" i="23"/>
  <c r="E60" i="23"/>
  <c r="E59" i="23"/>
  <c r="E58" i="23"/>
  <c r="E57" i="23"/>
  <c r="E56" i="23"/>
  <c r="E55" i="23"/>
  <c r="E54" i="23"/>
  <c r="E52" i="23"/>
  <c r="E51" i="23"/>
  <c r="E50" i="23"/>
  <c r="E49" i="23"/>
  <c r="E48" i="23"/>
  <c r="E47" i="23"/>
  <c r="E46" i="23"/>
  <c r="E45" i="23"/>
  <c r="E44" i="23"/>
  <c r="E43" i="23"/>
  <c r="E42" i="23"/>
  <c r="E41" i="23"/>
  <c r="E40" i="23"/>
  <c r="E79" i="6"/>
  <c r="E106" i="6"/>
  <c r="E88" i="6"/>
  <c r="E47" i="6"/>
  <c r="E46" i="6"/>
  <c r="E45" i="6"/>
  <c r="E44" i="6"/>
  <c r="E139" i="6"/>
  <c r="E138" i="6"/>
  <c r="E137" i="6"/>
  <c r="E142" i="6"/>
  <c r="E141" i="6"/>
  <c r="E140" i="6"/>
  <c r="E105" i="6"/>
  <c r="E103" i="6"/>
  <c r="E148" i="23" l="1"/>
  <c r="E154" i="6"/>
  <c r="B10" i="16" s="1"/>
  <c r="E146" i="6"/>
  <c r="E145" i="6"/>
  <c r="E144" i="6"/>
  <c r="E134" i="6"/>
  <c r="E133" i="6"/>
  <c r="E131" i="6"/>
  <c r="E130" i="6"/>
  <c r="E129" i="6"/>
  <c r="E128" i="6"/>
  <c r="E127" i="6"/>
  <c r="E126" i="6"/>
  <c r="E124" i="6"/>
  <c r="E123" i="6"/>
  <c r="E122" i="6"/>
  <c r="E121" i="6"/>
  <c r="E120" i="6"/>
  <c r="E118" i="6"/>
  <c r="E117" i="6"/>
  <c r="E116" i="6"/>
  <c r="E115" i="6"/>
  <c r="E114" i="6"/>
  <c r="E113" i="6"/>
  <c r="E112" i="6"/>
  <c r="E111" i="6"/>
  <c r="E110" i="6"/>
  <c r="E109" i="6"/>
  <c r="E107" i="6"/>
  <c r="E102" i="6"/>
  <c r="E101" i="6"/>
  <c r="E99" i="6"/>
  <c r="E98" i="6"/>
  <c r="E97" i="6"/>
  <c r="E95" i="6"/>
  <c r="E94" i="6"/>
  <c r="E93" i="6"/>
  <c r="E92" i="6"/>
  <c r="E91" i="6"/>
  <c r="E89" i="6"/>
  <c r="E86" i="6"/>
  <c r="E85" i="6"/>
  <c r="E84" i="6"/>
  <c r="E83" i="6"/>
  <c r="E82" i="6"/>
  <c r="E80" i="6"/>
  <c r="E78" i="6"/>
  <c r="E77" i="6"/>
  <c r="E76" i="6"/>
  <c r="E74" i="6"/>
  <c r="E73" i="6"/>
  <c r="E72" i="6"/>
  <c r="E71" i="6"/>
  <c r="E70" i="6"/>
  <c r="E68" i="6"/>
  <c r="E66" i="6"/>
  <c r="E65" i="6"/>
  <c r="E64" i="6"/>
  <c r="E63" i="6"/>
  <c r="E62" i="6"/>
  <c r="E61" i="6"/>
  <c r="E60" i="6"/>
  <c r="E59" i="6"/>
  <c r="E58" i="6"/>
  <c r="E57" i="6"/>
  <c r="E56" i="6"/>
  <c r="E55" i="6"/>
  <c r="E54" i="6"/>
  <c r="E52" i="6"/>
  <c r="E51" i="6"/>
  <c r="E50" i="6"/>
  <c r="E49" i="6"/>
  <c r="E48" i="6"/>
  <c r="E43" i="6"/>
  <c r="E42" i="6"/>
  <c r="E41" i="6"/>
  <c r="E40" i="6"/>
  <c r="E149" i="23" l="1"/>
  <c r="B12" i="16" s="1"/>
  <c r="B11" i="16"/>
  <c r="E148" i="6"/>
  <c r="E149" i="6" s="1"/>
  <c r="B9" i="16" s="1"/>
  <c r="B8" i="16" l="1"/>
</calcChain>
</file>

<file path=xl/sharedStrings.xml><?xml version="1.0" encoding="utf-8"?>
<sst xmlns="http://schemas.openxmlformats.org/spreadsheetml/2006/main" count="653" uniqueCount="223">
  <si>
    <t>INNOVATION CHAIN NORTH</t>
  </si>
  <si>
    <t>Framework of New build Construction Contractors 2024</t>
  </si>
  <si>
    <t>PRICING SUMMARY SHEET</t>
  </si>
  <si>
    <t>TENDERER'S NAME</t>
  </si>
  <si>
    <t>[insert]</t>
  </si>
  <si>
    <t>SUMMARY OF APARTMENT LOTS 1 AND 2</t>
  </si>
  <si>
    <t>LOT</t>
  </si>
  <si>
    <t xml:space="preserve"> TOTAL SUMMARY</t>
  </si>
  <si>
    <t>Apartment Lot 1 Preliminaries</t>
  </si>
  <si>
    <t>Apartment Lot 1 Preliminaries expressed as weekly cost</t>
  </si>
  <si>
    <t>Apartment Lot 1 OHP%</t>
  </si>
  <si>
    <t>Apartment Lot 2 Preliminaries</t>
  </si>
  <si>
    <t>Apartment Lot 2 Preliminaries expressed as weekly cost</t>
  </si>
  <si>
    <t>Apartment Lot 2 OHP%</t>
  </si>
  <si>
    <t>Apartment Lot 1 High Level Cost Per m2 GIFA</t>
  </si>
  <si>
    <t>Apartment Lot 2 High Level Cost Per m2 GIFA</t>
  </si>
  <si>
    <t>NOTE: Where the cells above are highlighted red it is taken that the contractor is not tendering for the lot in question. Only pricing in the green highlighted cells will be taken forward.</t>
  </si>
  <si>
    <t>PRICING SCHEDULE</t>
  </si>
  <si>
    <t>APARTMENT LOT 1</t>
  </si>
  <si>
    <t>LOCATION</t>
  </si>
  <si>
    <t>Greater Manchester, Merseyside, Cheshire, Derbyshire West, Staffordshire, Lancashire, Cumbria</t>
  </si>
  <si>
    <t>Virtual Project Scenario</t>
  </si>
  <si>
    <t>Nature of project</t>
  </si>
  <si>
    <t>New Build Affordable Rent Apartments</t>
  </si>
  <si>
    <t>132 no</t>
  </si>
  <si>
    <t>Size (m2) and Mix (no) of apartments</t>
  </si>
  <si>
    <t>1B2P Flat</t>
  </si>
  <si>
    <t>2B3P Flat</t>
  </si>
  <si>
    <t>2B4P Flat</t>
  </si>
  <si>
    <t>Communal Areas</t>
  </si>
  <si>
    <t>Total Apartment Building 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</si>
  <si>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</si>
  <si>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</si>
  <si>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</si>
  <si>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</si>
  <si>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</si>
  <si>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</si>
  <si>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</si>
  <si>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</si>
  <si>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</si>
  <si>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</si>
  <si>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</si>
  <si>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</si>
  <si>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</si>
  <si>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</si>
  <si>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</si>
  <si>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this should be identified and annotated accordingly. Consideration should be given that the rates inserted will be fixed for future AMP agreements (only subject to inflationary increases as noted above) </t>
    </r>
  </si>
  <si>
    <r>
      <rPr>
        <b/>
        <sz val="12"/>
        <rFont val="Arial"/>
        <family val="2"/>
      </rPr>
      <t xml:space="preserve">6. </t>
    </r>
    <r>
      <rPr>
        <sz val="12"/>
        <rFont val="Arial"/>
        <family val="2"/>
      </rPr>
      <t>None of the descriptions are to be altered, tenderers should add any further items they consider necessary under the "Other" element noted.</t>
    </r>
  </si>
  <si>
    <r>
      <rPr>
        <b/>
        <sz val="12"/>
        <rFont val="Arial"/>
        <family val="2"/>
      </rPr>
      <t>7</t>
    </r>
    <r>
      <rPr>
        <sz val="12"/>
        <rFont val="Arial"/>
        <family val="2"/>
      </rPr>
      <t xml:space="preserve">. All Tenderers are to identify a suitable build programme for completion of the virtual project works from a physical commencement on site date based upon the information available. Tenderers are to insert the appropriate no. of weeks and a rate for each element in all highlighted cells. The periods stated are to be for time on site and </t>
    </r>
    <r>
      <rPr>
        <b/>
        <sz val="12"/>
        <rFont val="Arial"/>
        <family val="2"/>
      </rPr>
      <t>exclude</t>
    </r>
    <r>
      <rPr>
        <sz val="12"/>
        <rFont val="Arial"/>
        <family val="2"/>
      </rPr>
      <t xml:space="preserve"> lead in periods for design or discharge of pre-start planning conditions. Any other pre-start time related costs should be included in the preliminaries. Any items not priced will be deemed not to be required on projects of a similar nature within the aforementioned LOT for the duration of the Framework Agreement.</t>
    </r>
  </si>
  <si>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</si>
  <si>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rFont val="Arial"/>
        <family val="2"/>
      </rPr>
      <t xml:space="preserve">The tenderer is to advise of a high level total project cost per GIFA m2 for construction of the virtual project apartment scheme (including external works) based upon the information available and using benchmark cost data from similar schemes undertaken by the tenderer. This figure is to include all standard D&amp;B fixed price contract items including preliminaries, overheads and profit, post contract design fees and construction specification in accordance with all current Building Regulations based upon a scheme starting on site on 31st January 2024 (Q1/24). Please note this cost per m2 is </t>
    </r>
    <r>
      <rPr>
        <b/>
        <u/>
        <sz val="12"/>
        <rFont val="Arial"/>
        <family val="2"/>
      </rPr>
      <t>NOT</t>
    </r>
    <r>
      <rPr>
        <sz val="12"/>
        <rFont val="Arial"/>
        <family val="2"/>
      </rPr>
      <t xml:space="preserve"> to be used by ICN for any tender pricing assessment criteria and is requested to gauge cost m2 levels for guidance in future negotiations to construct a scheme of this size, type and location.</t>
    </r>
  </si>
  <si>
    <r>
      <t xml:space="preserve">10. </t>
    </r>
    <r>
      <rPr>
        <sz val="12"/>
        <color theme="1"/>
        <rFont val="Arial"/>
        <family val="2"/>
      </rPr>
      <t>The tenderer should note that the virtual project is to be constructed from LGSF lightweight steel frame</t>
    </r>
  </si>
  <si>
    <r>
      <t xml:space="preserve">11. </t>
    </r>
    <r>
      <rPr>
        <sz val="12"/>
        <rFont val="Arial"/>
        <family val="2"/>
      </rPr>
      <t>The tenderer shall complete the pricing schedule and produce a high level typical scheme cost per m2 based upon the ICN Affordable Rent specification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</si>
  <si>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</si>
  <si>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</si>
  <si>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</si>
  <si>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</si>
  <si>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</si>
  <si>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</si>
  <si>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</si>
  <si>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</si>
  <si>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</si>
  <si>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</si>
  <si>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</si>
  <si>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</si>
  <si>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Envelope Manager</t>
  </si>
  <si>
    <t>M&amp;E Co-Ordinator</t>
  </si>
  <si>
    <t>Design Manager</t>
  </si>
  <si>
    <t>Attendant labour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</si>
  <si>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</si>
  <si>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</si>
  <si>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</si>
  <si>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</si>
  <si>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</si>
  <si>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</si>
  <si>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</si>
  <si>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</si>
  <si>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</si>
  <si>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</si>
  <si>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</si>
  <si>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</si>
  <si>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</si>
  <si>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</si>
  <si>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</si>
  <si>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</si>
  <si>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</si>
  <si>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</si>
  <si>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</si>
  <si>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</si>
  <si>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</si>
  <si>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</si>
  <si>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</si>
  <si>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</si>
  <si>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</si>
  <si>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</si>
  <si>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</si>
  <si>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</si>
  <si>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</si>
  <si>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</si>
  <si>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</si>
  <si>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</si>
  <si>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</si>
  <si>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Generators</t>
  </si>
  <si>
    <t>Drainage</t>
  </si>
  <si>
    <t>Security</t>
  </si>
  <si>
    <t>Night watchman</t>
  </si>
  <si>
    <t>Pedestrian gates</t>
  </si>
  <si>
    <t>Vehicular gates</t>
  </si>
  <si>
    <t>CCTV cameras set up costs</t>
  </si>
  <si>
    <t>CCTV weekly charge</t>
  </si>
  <si>
    <t>Material distribution</t>
  </si>
  <si>
    <t>Forklift and driver and associated equipment and charges</t>
  </si>
  <si>
    <t>Telehandler and driver and associated equipment and charges</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</si>
  <si>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</si>
  <si>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</si>
  <si>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</si>
  <si>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</si>
  <si>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</si>
  <si>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</si>
  <si>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</si>
  <si>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</si>
  <si>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</si>
  <si>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</si>
  <si>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 and Crane</t>
  </si>
  <si>
    <t>External scaffolding including edge protection, chutes, loading platforms, decks etc and mat</t>
  </si>
  <si>
    <t>Adaption of Scaffolding</t>
  </si>
  <si>
    <t>Internal Scaffolding</t>
  </si>
  <si>
    <t>Hoist including base and all associated equipment and charges</t>
  </si>
  <si>
    <t>Crane and all associated charges</t>
  </si>
  <si>
    <t>Crane mat</t>
  </si>
  <si>
    <t>All assembly and commission and decommission</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</si>
  <si>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</si>
  <si>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</si>
  <si>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</si>
  <si>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</si>
  <si>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</si>
  <si>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</si>
  <si>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</si>
  <si>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</si>
  <si>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</si>
  <si>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</si>
  <si>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</si>
  <si>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</si>
  <si>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</si>
  <si>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</si>
  <si>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</si>
  <si>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</si>
  <si>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</si>
  <si>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</si>
  <si>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</si>
  <si>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</si>
  <si>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</si>
  <si>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</si>
  <si>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</si>
  <si>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</si>
  <si>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</si>
  <si>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</si>
  <si>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</si>
  <si>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</si>
  <si>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</si>
  <si>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</si>
  <si>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</si>
  <si>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</si>
  <si>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</si>
  <si>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</si>
  <si>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Other</t>
  </si>
  <si>
    <t>Contractor to identify any other necessary items below</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</si>
  <si>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</si>
  <si>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</si>
  <si>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</si>
  <si>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</si>
  <si>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</si>
  <si>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</si>
  <si>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</si>
  <si>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</si>
  <si>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</si>
  <si>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</si>
  <si>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High Level Build Cost Per m2 GIFA (Q1/24 SOS)</t>
  </si>
  <si>
    <t>Contractor to insert a high level cost per m2 as noted above</t>
  </si>
  <si>
    <t>APARTMENT LOT 2</t>
  </si>
  <si>
    <t>Northumberland, Tyne &amp; Wear, Durham, North Yorkshire, West Yorkshire, East Yorkshire, South Yorkshire, North Nottinghamshire, Lincolnshire, Derbyshire East</t>
  </si>
  <si>
    <t>Caddick Construction Ltd</t>
  </si>
  <si>
    <t>Automated Facial Recognition turnstile access</t>
  </si>
  <si>
    <t>General logistics attendant labour</t>
  </si>
  <si>
    <t>Included in MEP Contractor costs</t>
  </si>
  <si>
    <t>Not Applicable - mains power connection included</t>
  </si>
  <si>
    <t>Connection of site cabins to mains</t>
  </si>
  <si>
    <t>Included in weekly charge</t>
  </si>
  <si>
    <t>Included in H&amp;S Officer costs</t>
  </si>
  <si>
    <t>Included in above allowances or trade package costs</t>
  </si>
  <si>
    <t>Included in rates/costs</t>
  </si>
  <si>
    <t>Project specific item which may be required - further detail required</t>
  </si>
  <si>
    <t>Included in staff costs and overhead</t>
  </si>
  <si>
    <t>Not Applicable - no temporary gas will be installed</t>
  </si>
  <si>
    <t>Fees and associated costs/charges</t>
  </si>
  <si>
    <t>Included in rates/costs in trade packages or above</t>
  </si>
  <si>
    <t>Project specific policy - further detail required to obtain quote. Prov sum allowed</t>
  </si>
  <si>
    <t>Included in rates/costs for trade packages</t>
  </si>
  <si>
    <t>Included in Row 113 - SAP calculations etc</t>
  </si>
  <si>
    <t>Included in trade package rates</t>
  </si>
  <si>
    <t>Gate Control person</t>
  </si>
  <si>
    <t>Part Time allocation</t>
  </si>
  <si>
    <t>Part Time other within Trade Packages</t>
  </si>
  <si>
    <t>Part Time allocation - QS only</t>
  </si>
  <si>
    <t>1 Unit</t>
  </si>
  <si>
    <t>Heras Fencing</t>
  </si>
  <si>
    <t>Within Trade Packages</t>
  </si>
  <si>
    <t>Connection only - Usage foC from Employer</t>
  </si>
  <si>
    <t>Part Time for where not included in trade packages</t>
  </si>
  <si>
    <t>Included in trade packages where required</t>
  </si>
  <si>
    <t>Nr of cameras etc is specific to site layout</t>
  </si>
  <si>
    <t>Included in trade package costs and/or scaffold inclusions</t>
  </si>
  <si>
    <t>Scaffold/Access generally included in trade package costs, inclusion for sundry costs</t>
  </si>
  <si>
    <t>Allowance based on above cost inclusion</t>
  </si>
  <si>
    <t>Allowance for 1nr Mat</t>
  </si>
  <si>
    <t xml:space="preserve">Site specific item </t>
  </si>
  <si>
    <t>Within Design Team Fees</t>
  </si>
  <si>
    <t>Allowance for pressure washer for attend lab to use. Other costs in trade packages.</t>
  </si>
  <si>
    <t>Allowance for compound/cabin waste. Remainder within trade packages</t>
  </si>
  <si>
    <t>0.885% of contract sum - may increase depending on insurance requirements</t>
  </si>
  <si>
    <t>Included in, trade packages,  attendant labour &amp; road sweeping items</t>
  </si>
  <si>
    <t>Goods Hoist &amp; operator - Part Time (Row 104 corrupted)</t>
  </si>
  <si>
    <t>See row 137 below (Row 104 is incorrectly formatted)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</si>
</sst>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3"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12"/>
      <color theme="1"/>
      <name val="Calibri"/>
      <family val="2"/>
      <scheme val="minor"/>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b/>
      <sz val="14"/>
      <color theme="1"/>
      <name val="Arial"/>
      <family val="2"/>
    </font>
    <font>
      <sz val="9"/>
      <color rgb="FF0070C0"/>
      <name val="Arial"/>
      <family val="2"/>
    </font>
    <font>
      <b/>
      <u/>
      <sz val="12"/>
      <name val="Arial"/>
      <family val="2"/>
    </font>
    <font>
      <sz val="12"/>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173">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4" fillId="0" borderId="4" xfId="0" applyFont="1" applyBorder="1" applyAlignment="1">
      <alignment horizontal="left" vertical="center"/>
    </xf>
    <xf numFmtId="0" fontId="0" fillId="0" borderId="4" xfId="0" applyBorder="1"/>
    <xf numFmtId="0" fontId="3" fillId="0" borderId="0" xfId="0" applyFont="1"/>
    <xf numFmtId="0" fontId="0" fillId="0" borderId="6" xfId="0" applyBorder="1"/>
    <xf numFmtId="0" fontId="0" fillId="0" borderId="7" xfId="0" applyBorder="1"/>
    <xf numFmtId="0" fontId="0" fillId="0" borderId="8" xfId="0" applyBorder="1"/>
    <xf numFmtId="0" fontId="5" fillId="0" borderId="4" xfId="0" applyFont="1" applyBorder="1"/>
    <xf numFmtId="164" fontId="0" fillId="0" borderId="2" xfId="0" applyNumberFormat="1" applyBorder="1"/>
    <xf numFmtId="164" fontId="0" fillId="0" borderId="0" xfId="0" applyNumberFormat="1"/>
    <xf numFmtId="164" fontId="3" fillId="0" borderId="0" xfId="0" applyNumberFormat="1" applyFont="1"/>
    <xf numFmtId="164" fontId="0" fillId="0" borderId="7" xfId="0" applyNumberFormat="1" applyBorder="1"/>
    <xf numFmtId="0" fontId="6" fillId="0" borderId="0" xfId="0" applyFont="1"/>
    <xf numFmtId="0" fontId="8" fillId="0" borderId="2" xfId="0" applyFont="1" applyBorder="1"/>
    <xf numFmtId="0" fontId="8" fillId="0" borderId="0" xfId="0" applyFont="1"/>
    <xf numFmtId="0" fontId="9" fillId="0" borderId="0" xfId="0" applyFont="1"/>
    <xf numFmtId="0" fontId="8" fillId="0" borderId="7" xfId="0" applyFont="1" applyBorder="1"/>
    <xf numFmtId="0" fontId="0" fillId="0" borderId="5" xfId="0" applyBorder="1" applyAlignment="1">
      <alignment horizontal="left" wrapText="1"/>
    </xf>
    <xf numFmtId="0" fontId="11" fillId="0" borderId="0" xfId="0" applyFont="1"/>
    <xf numFmtId="0" fontId="11" fillId="0" borderId="2" xfId="0" applyFont="1" applyBorder="1"/>
    <xf numFmtId="0" fontId="11" fillId="0" borderId="7" xfId="0" applyFont="1" applyBorder="1"/>
    <xf numFmtId="0" fontId="4" fillId="0" borderId="4" xfId="0" applyFont="1" applyBorder="1" applyAlignment="1">
      <alignment vertical="center"/>
    </xf>
    <xf numFmtId="0" fontId="12" fillId="0" borderId="1" xfId="0" applyFont="1" applyBorder="1" applyAlignment="1">
      <alignment vertical="center"/>
    </xf>
    <xf numFmtId="0" fontId="13" fillId="0" borderId="6" xfId="0" applyFont="1" applyBorder="1" applyAlignment="1">
      <alignment vertical="center"/>
    </xf>
    <xf numFmtId="0" fontId="5" fillId="0" borderId="4" xfId="0" applyFont="1" applyBorder="1" applyAlignment="1">
      <alignment vertical="center"/>
    </xf>
    <xf numFmtId="0" fontId="0" fillId="0" borderId="0" xfId="0" applyAlignment="1">
      <alignment vertical="center"/>
    </xf>
    <xf numFmtId="0" fontId="11"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5" xfId="0" applyBorder="1" applyAlignment="1">
      <alignment vertical="center"/>
    </xf>
    <xf numFmtId="0" fontId="14" fillId="0" borderId="10" xfId="0" applyFont="1" applyBorder="1" applyAlignment="1">
      <alignment vertical="center"/>
    </xf>
    <xf numFmtId="0" fontId="15" fillId="4" borderId="14" xfId="1" applyFont="1" applyFill="1" applyBorder="1" applyAlignment="1">
      <alignment vertical="center"/>
    </xf>
    <xf numFmtId="0" fontId="16" fillId="4" borderId="12" xfId="0" applyFont="1" applyFill="1" applyBorder="1" applyAlignment="1">
      <alignment horizontal="center" vertical="center"/>
    </xf>
    <xf numFmtId="164" fontId="16" fillId="4" borderId="12" xfId="0" applyNumberFormat="1" applyFont="1" applyFill="1" applyBorder="1" applyAlignment="1">
      <alignment horizontal="center" vertical="center"/>
    </xf>
    <xf numFmtId="0" fontId="16" fillId="2" borderId="12" xfId="0" applyFont="1" applyFill="1" applyBorder="1" applyAlignment="1">
      <alignment vertical="center"/>
    </xf>
    <xf numFmtId="0" fontId="14" fillId="0" borderId="0" xfId="0" applyFont="1" applyAlignment="1">
      <alignment vertical="center"/>
    </xf>
    <xf numFmtId="164" fontId="14" fillId="0" borderId="10" xfId="0" applyNumberFormat="1" applyFont="1" applyBorder="1" applyAlignment="1">
      <alignment vertical="center"/>
    </xf>
    <xf numFmtId="0" fontId="14" fillId="0" borderId="4" xfId="0" applyFont="1" applyBorder="1" applyAlignment="1">
      <alignment horizontal="left" vertical="center"/>
    </xf>
    <xf numFmtId="0" fontId="15" fillId="2" borderId="14" xfId="1" applyFont="1" applyFill="1" applyBorder="1" applyAlignment="1">
      <alignment vertical="center"/>
    </xf>
    <xf numFmtId="0" fontId="14" fillId="0" borderId="4" xfId="0" applyFont="1" applyBorder="1" applyAlignment="1">
      <alignment horizontal="left" vertical="center" wrapText="1"/>
    </xf>
    <xf numFmtId="0" fontId="18" fillId="0" borderId="4" xfId="1" applyFont="1" applyBorder="1" applyAlignment="1">
      <alignment vertical="center"/>
    </xf>
    <xf numFmtId="0" fontId="16" fillId="4" borderId="13" xfId="0" applyFont="1" applyFill="1" applyBorder="1" applyAlignment="1">
      <alignment horizontal="left" vertical="center"/>
    </xf>
    <xf numFmtId="0" fontId="16" fillId="4" borderId="13" xfId="0" applyFont="1" applyFill="1" applyBorder="1" applyAlignment="1">
      <alignment vertical="center"/>
    </xf>
    <xf numFmtId="0" fontId="16" fillId="4" borderId="15" xfId="0" applyFont="1" applyFill="1" applyBorder="1" applyAlignment="1">
      <alignment vertical="center"/>
    </xf>
    <xf numFmtId="0" fontId="16" fillId="4" borderId="16" xfId="0" applyFont="1" applyFill="1" applyBorder="1" applyAlignment="1">
      <alignment vertical="center"/>
    </xf>
    <xf numFmtId="164" fontId="16" fillId="4" borderId="16" xfId="0" applyNumberFormat="1" applyFont="1" applyFill="1" applyBorder="1" applyAlignment="1">
      <alignment vertical="center"/>
    </xf>
    <xf numFmtId="0" fontId="16" fillId="3" borderId="17" xfId="0" applyFont="1" applyFill="1" applyBorder="1" applyAlignment="1">
      <alignment horizontal="left" vertical="center"/>
    </xf>
    <xf numFmtId="0" fontId="16" fillId="3" borderId="17" xfId="0" applyFont="1" applyFill="1" applyBorder="1" applyAlignment="1">
      <alignment vertical="center"/>
    </xf>
    <xf numFmtId="164" fontId="16" fillId="3" borderId="17" xfId="0" applyNumberFormat="1" applyFont="1" applyFill="1" applyBorder="1" applyAlignment="1">
      <alignment vertical="center"/>
    </xf>
    <xf numFmtId="0" fontId="14" fillId="3" borderId="17" xfId="0" applyFont="1" applyFill="1" applyBorder="1" applyAlignment="1">
      <alignment horizontal="center" vertical="center"/>
    </xf>
    <xf numFmtId="0" fontId="15" fillId="0" borderId="4" xfId="0" applyFont="1" applyBorder="1" applyAlignment="1">
      <alignment horizontal="left" vertical="center" wrapText="1"/>
    </xf>
    <xf numFmtId="0" fontId="14" fillId="0" borderId="4" xfId="0" applyFont="1" applyBorder="1" applyAlignment="1">
      <alignment vertical="top"/>
    </xf>
    <xf numFmtId="0" fontId="14" fillId="0" borderId="0" xfId="0" applyFont="1" applyAlignment="1">
      <alignment vertical="top"/>
    </xf>
    <xf numFmtId="10" fontId="14" fillId="0" borderId="0" xfId="0" applyNumberFormat="1" applyFont="1" applyAlignment="1">
      <alignment vertical="top"/>
    </xf>
    <xf numFmtId="0" fontId="14" fillId="0" borderId="6" xfId="0" applyFont="1" applyBorder="1" applyAlignment="1">
      <alignment vertical="top"/>
    </xf>
    <xf numFmtId="0" fontId="14" fillId="0" borderId="7" xfId="0" applyFont="1" applyBorder="1" applyAlignment="1">
      <alignment vertical="top"/>
    </xf>
    <xf numFmtId="10" fontId="14" fillId="0" borderId="7" xfId="0" applyNumberFormat="1" applyFont="1" applyBorder="1" applyAlignment="1">
      <alignment vertical="top"/>
    </xf>
    <xf numFmtId="10" fontId="16" fillId="4" borderId="16" xfId="0" applyNumberFormat="1" applyFont="1" applyFill="1" applyBorder="1" applyAlignment="1">
      <alignment vertical="center"/>
    </xf>
    <xf numFmtId="0" fontId="0" fillId="0" borderId="5" xfId="0" applyBorder="1" applyAlignment="1">
      <alignment wrapText="1"/>
    </xf>
    <xf numFmtId="0" fontId="16" fillId="4" borderId="15" xfId="0" applyFont="1" applyFill="1" applyBorder="1" applyAlignment="1">
      <alignment horizontal="center" vertical="center"/>
    </xf>
    <xf numFmtId="0" fontId="0" fillId="0" borderId="0" xfId="0" applyAlignment="1">
      <alignment horizontal="left" wrapText="1"/>
    </xf>
    <xf numFmtId="0" fontId="0" fillId="0" borderId="0" xfId="0" applyAlignment="1">
      <alignment wrapText="1"/>
    </xf>
    <xf numFmtId="0" fontId="3" fillId="0" borderId="4" xfId="0" applyFont="1" applyBorder="1" applyAlignment="1">
      <alignment vertical="top"/>
    </xf>
    <xf numFmtId="0" fontId="3" fillId="0" borderId="4" xfId="0" applyFont="1" applyBorder="1"/>
    <xf numFmtId="0" fontId="18" fillId="0" borderId="10" xfId="0" applyFont="1" applyBorder="1" applyAlignment="1">
      <alignment vertical="center"/>
    </xf>
    <xf numFmtId="0" fontId="18" fillId="0" borderId="4" xfId="0" applyFont="1" applyBorder="1" applyAlignment="1">
      <alignment horizontal="left" vertical="center"/>
    </xf>
    <xf numFmtId="164" fontId="17" fillId="0" borderId="10" xfId="0" applyNumberFormat="1" applyFont="1" applyBorder="1" applyAlignment="1">
      <alignment horizontal="right" vertical="center"/>
    </xf>
    <xf numFmtId="0" fontId="15" fillId="2" borderId="20" xfId="1" applyFont="1" applyFill="1" applyBorder="1" applyAlignment="1">
      <alignment vertical="center"/>
    </xf>
    <xf numFmtId="0" fontId="14" fillId="0" borderId="9" xfId="0" applyFont="1" applyBorder="1" applyAlignment="1">
      <alignment vertical="center"/>
    </xf>
    <xf numFmtId="164" fontId="14" fillId="0" borderId="9" xfId="0" applyNumberFormat="1" applyFont="1" applyBorder="1" applyAlignment="1">
      <alignment vertical="center"/>
    </xf>
    <xf numFmtId="0" fontId="14" fillId="0" borderId="6" xfId="0" applyFont="1" applyBorder="1" applyAlignment="1">
      <alignment horizontal="left" vertical="center"/>
    </xf>
    <xf numFmtId="0" fontId="14" fillId="0" borderId="11" xfId="0" applyFont="1" applyBorder="1" applyAlignment="1">
      <alignment vertical="center"/>
    </xf>
    <xf numFmtId="164" fontId="14" fillId="0" borderId="11" xfId="0" applyNumberFormat="1" applyFont="1" applyBorder="1" applyAlignment="1">
      <alignment vertical="center"/>
    </xf>
    <xf numFmtId="4" fontId="14" fillId="0" borderId="0" xfId="0" applyNumberFormat="1" applyFont="1" applyAlignment="1">
      <alignment vertical="center"/>
    </xf>
    <xf numFmtId="4" fontId="14" fillId="0" borderId="2" xfId="0" applyNumberFormat="1" applyFont="1" applyBorder="1" applyAlignment="1">
      <alignment vertical="center"/>
    </xf>
    <xf numFmtId="4" fontId="14" fillId="5" borderId="0" xfId="0" applyNumberFormat="1" applyFont="1" applyFill="1" applyAlignment="1" applyProtection="1">
      <alignment vertical="center"/>
      <protection locked="0"/>
    </xf>
    <xf numFmtId="10" fontId="14" fillId="5" borderId="10" xfId="0" applyNumberFormat="1" applyFont="1" applyFill="1" applyBorder="1" applyAlignment="1" applyProtection="1">
      <alignment vertical="center"/>
      <protection locked="0"/>
    </xf>
    <xf numFmtId="10" fontId="14" fillId="5" borderId="11" xfId="0" applyNumberFormat="1" applyFont="1" applyFill="1" applyBorder="1" applyAlignment="1" applyProtection="1">
      <alignment vertical="center"/>
      <protection locked="0"/>
    </xf>
    <xf numFmtId="0" fontId="17" fillId="5" borderId="4"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164" fontId="16" fillId="5" borderId="16" xfId="0" applyNumberFormat="1" applyFont="1" applyFill="1" applyBorder="1" applyAlignment="1">
      <alignment vertical="center"/>
    </xf>
    <xf numFmtId="0" fontId="3" fillId="0" borderId="0" xfId="0" applyFont="1" applyAlignment="1">
      <alignment wrapText="1"/>
    </xf>
    <xf numFmtId="0" fontId="20" fillId="0" borderId="10" xfId="0" applyFont="1" applyBorder="1" applyAlignment="1">
      <alignment vertical="center"/>
    </xf>
    <xf numFmtId="0" fontId="8" fillId="0" borderId="0" xfId="0" applyFont="1" applyAlignment="1">
      <alignment horizontal="left" wrapText="1"/>
    </xf>
    <xf numFmtId="0" fontId="18" fillId="0" borderId="4" xfId="0" applyFont="1" applyBorder="1" applyAlignment="1">
      <alignment horizontal="left" vertical="center" wrapText="1"/>
    </xf>
    <xf numFmtId="0" fontId="15" fillId="4" borderId="13" xfId="0" applyFont="1" applyFill="1" applyBorder="1" applyAlignment="1">
      <alignment horizontal="left" vertical="center"/>
    </xf>
    <xf numFmtId="4" fontId="18" fillId="0" borderId="0" xfId="0" applyNumberFormat="1" applyFont="1" applyAlignment="1">
      <alignment vertical="center"/>
    </xf>
    <xf numFmtId="164" fontId="18" fillId="0" borderId="10" xfId="0" applyNumberFormat="1" applyFont="1" applyBorder="1" applyAlignment="1">
      <alignment vertical="center"/>
    </xf>
    <xf numFmtId="4" fontId="18" fillId="5" borderId="0" xfId="0" applyNumberFormat="1" applyFont="1" applyFill="1" applyAlignment="1" applyProtection="1">
      <alignment vertical="center"/>
      <protection locked="0"/>
    </xf>
    <xf numFmtId="0" fontId="0" fillId="5" borderId="0" xfId="0" applyFill="1" applyAlignment="1" applyProtection="1">
      <alignment horizontal="left"/>
      <protection locked="0"/>
    </xf>
    <xf numFmtId="0" fontId="14" fillId="5" borderId="10" xfId="0" applyFont="1" applyFill="1" applyBorder="1" applyAlignment="1" applyProtection="1">
      <alignment vertical="center"/>
      <protection locked="0"/>
    </xf>
    <xf numFmtId="0" fontId="18" fillId="5" borderId="10" xfId="0" applyFont="1" applyFill="1" applyBorder="1" applyAlignment="1" applyProtection="1">
      <alignment vertical="center"/>
      <protection locked="0"/>
    </xf>
    <xf numFmtId="165" fontId="16" fillId="5" borderId="16" xfId="0" applyNumberFormat="1" applyFont="1" applyFill="1" applyBorder="1" applyAlignment="1" applyProtection="1">
      <alignment vertical="center"/>
      <protection locked="0"/>
    </xf>
    <xf numFmtId="0" fontId="19" fillId="0" borderId="0" xfId="0" applyFont="1" applyAlignment="1">
      <alignment horizontal="left" vertical="center"/>
    </xf>
    <xf numFmtId="0" fontId="4" fillId="0" borderId="21" xfId="0" applyFont="1" applyBorder="1" applyAlignment="1">
      <alignment horizontal="center" vertical="center"/>
    </xf>
    <xf numFmtId="0" fontId="0" fillId="0" borderId="21" xfId="0" applyBorder="1" applyAlignment="1">
      <alignment horizontal="left" vertical="center"/>
    </xf>
    <xf numFmtId="0" fontId="0" fillId="6" borderId="21" xfId="0" applyFill="1" applyBorder="1" applyAlignment="1">
      <alignment horizontal="left" vertical="center"/>
    </xf>
    <xf numFmtId="165" fontId="0" fillId="6" borderId="21" xfId="0" applyNumberFormat="1" applyFill="1" applyBorder="1" applyAlignment="1">
      <alignment horizontal="center" vertical="center"/>
    </xf>
    <xf numFmtId="164" fontId="0" fillId="0" borderId="21" xfId="0" applyNumberFormat="1" applyBorder="1" applyAlignment="1">
      <alignment horizontal="center" vertical="center"/>
    </xf>
    <xf numFmtId="4" fontId="7" fillId="0" borderId="0" xfId="0" applyNumberFormat="1" applyFont="1" applyAlignment="1">
      <alignment horizontal="center" wrapText="1"/>
    </xf>
    <xf numFmtId="10" fontId="0" fillId="0" borderId="21" xfId="0" applyNumberFormat="1" applyBorder="1" applyAlignment="1">
      <alignment horizontal="center" vertical="center"/>
    </xf>
    <xf numFmtId="0" fontId="0" fillId="0" borderId="26" xfId="0" applyBorder="1" applyAlignment="1">
      <alignment horizontal="left" vertical="center"/>
    </xf>
    <xf numFmtId="10" fontId="0" fillId="0" borderId="26" xfId="0" applyNumberFormat="1" applyBorder="1" applyAlignment="1">
      <alignment horizontal="center" vertical="center"/>
    </xf>
    <xf numFmtId="0" fontId="0" fillId="0" borderId="25" xfId="0" applyBorder="1" applyAlignment="1">
      <alignment horizontal="left" vertical="center"/>
    </xf>
    <xf numFmtId="164" fontId="0" fillId="0" borderId="25" xfId="0" applyNumberFormat="1" applyBorder="1" applyAlignment="1">
      <alignment horizontal="center" vertical="center"/>
    </xf>
    <xf numFmtId="4" fontId="0" fillId="0" borderId="0" xfId="0" applyNumberFormat="1" applyAlignment="1">
      <alignment horizontal="center"/>
    </xf>
    <xf numFmtId="0" fontId="22" fillId="0" borderId="0" xfId="0" applyFont="1"/>
    <xf numFmtId="0" fontId="6" fillId="0" borderId="0" xfId="0" applyFont="1" applyAlignment="1">
      <alignment wrapText="1"/>
    </xf>
    <xf numFmtId="0" fontId="7" fillId="0" borderId="0" xfId="0" applyFont="1" applyAlignment="1">
      <alignment horizontal="center" wrapText="1"/>
    </xf>
    <xf numFmtId="166" fontId="6" fillId="0" borderId="0" xfId="0" applyNumberFormat="1" applyFont="1" applyAlignment="1">
      <alignment horizontal="center" wrapText="1"/>
    </xf>
    <xf numFmtId="0" fontId="6" fillId="0" borderId="0" xfId="0" applyFont="1" applyAlignment="1">
      <alignment horizontal="left"/>
    </xf>
    <xf numFmtId="0" fontId="6" fillId="0" borderId="0" xfId="0" applyFont="1" applyAlignment="1">
      <alignment horizontal="center"/>
    </xf>
    <xf numFmtId="164" fontId="6" fillId="0" borderId="0" xfId="0" applyNumberFormat="1" applyFont="1"/>
    <xf numFmtId="4" fontId="6" fillId="0" borderId="0" xfId="0" applyNumberFormat="1" applyFont="1" applyAlignment="1">
      <alignment horizontal="center"/>
    </xf>
    <xf numFmtId="0" fontId="8" fillId="5" borderId="0" xfId="0" applyFont="1" applyFill="1" applyAlignment="1" applyProtection="1">
      <alignment horizontal="center" vertical="center"/>
      <protection locked="0"/>
    </xf>
    <xf numFmtId="0" fontId="3" fillId="0" borderId="0" xfId="0" applyFont="1" applyAlignment="1">
      <alignment horizontal="left" wrapText="1"/>
    </xf>
    <xf numFmtId="0" fontId="17" fillId="5" borderId="4"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3" fillId="0" borderId="0" xfId="0" applyFont="1" applyAlignment="1">
      <alignment horizontal="left"/>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6" fillId="4" borderId="13"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0" fillId="0" borderId="0" xfId="0"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8" fillId="5" borderId="4" xfId="0" applyFont="1" applyFill="1" applyBorder="1" applyAlignment="1" applyProtection="1">
      <alignment horizontal="center" vertical="center"/>
      <protection locked="0"/>
    </xf>
    <xf numFmtId="0" fontId="18" fillId="5" borderId="0" xfId="0" applyFont="1" applyFill="1" applyAlignment="1" applyProtection="1">
      <alignment horizontal="center" vertical="center"/>
      <protection locked="0"/>
    </xf>
    <xf numFmtId="0" fontId="18" fillId="5" borderId="5" xfId="0" applyFont="1" applyFill="1" applyBorder="1" applyAlignment="1" applyProtection="1">
      <alignment horizontal="center" vertical="center"/>
      <protection locked="0"/>
    </xf>
    <xf numFmtId="0" fontId="17" fillId="4" borderId="13" xfId="0" applyFont="1" applyFill="1" applyBorder="1" applyAlignment="1">
      <alignment horizontal="center" vertical="center"/>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7" fillId="5" borderId="18" xfId="0" applyFont="1" applyFill="1" applyBorder="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17" fillId="5" borderId="19" xfId="0" applyFont="1" applyFill="1" applyBorder="1" applyAlignment="1" applyProtection="1">
      <alignment horizontal="center" vertical="center"/>
      <protection locked="0"/>
    </xf>
    <xf numFmtId="0" fontId="17" fillId="5" borderId="22" xfId="0" applyFont="1" applyFill="1" applyBorder="1" applyAlignment="1" applyProtection="1">
      <alignment horizontal="center" vertical="center"/>
      <protection locked="0"/>
    </xf>
    <xf numFmtId="0" fontId="17" fillId="5" borderId="23" xfId="0" applyFont="1" applyFill="1" applyBorder="1" applyAlignment="1" applyProtection="1">
      <alignment horizontal="center" vertical="center"/>
      <protection locked="0"/>
    </xf>
    <xf numFmtId="0" fontId="17" fillId="5" borderId="24" xfId="0" applyFont="1" applyFill="1" applyBorder="1" applyAlignment="1" applyProtection="1">
      <alignment horizontal="center" vertical="center"/>
      <protection locked="0"/>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3">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9"/>
  <sheetViews>
    <sheetView tabSelected="1" view="pageBreakPreview" topLeftCell="A2" zoomScale="80" zoomScaleNormal="100" zoomScaleSheetLayoutView="80" workbookViewId="0">
      <selection activeCell="B4" sqref="B4:G4"/>
    </sheetView>
  </sheetViews>
  <sheetFormatPr defaultColWidth="8.84375" defaultRowHeight="15.5" x14ac:dyDescent="0.35"/>
  <cols>
    <col min="1" max="1" width="48.3046875" customWidth="1"/>
    <col min="2" max="2" width="24.3046875" customWidth="1"/>
  </cols>
  <sheetData>
    <row r="1" spans="1:9" ht="25" customHeight="1" x14ac:dyDescent="0.35">
      <c r="A1" s="26" t="s">
        <v>0</v>
      </c>
    </row>
    <row r="2" spans="1:9" ht="25" customHeight="1" x14ac:dyDescent="0.35">
      <c r="A2" s="5" t="s">
        <v>1</v>
      </c>
    </row>
    <row r="3" spans="1:9" ht="25" customHeight="1" x14ac:dyDescent="0.35">
      <c r="A3" s="5" t="s">
        <v>2</v>
      </c>
    </row>
    <row r="4" spans="1:9" ht="25" customHeight="1" x14ac:dyDescent="0.35">
      <c r="A4" s="25" t="s">
        <v>3</v>
      </c>
      <c r="B4" s="119" t="s">
        <v>4</v>
      </c>
      <c r="C4" s="119"/>
      <c r="D4" s="119"/>
      <c r="E4" s="119"/>
      <c r="F4" s="119"/>
      <c r="G4" s="119"/>
      <c r="H4" s="32"/>
      <c r="I4" s="32"/>
    </row>
    <row r="5" spans="1:9" ht="25" customHeight="1" x14ac:dyDescent="0.35">
      <c r="A5" s="98" t="s">
        <v>5</v>
      </c>
    </row>
    <row r="7" spans="1:9" ht="25" customHeight="1" x14ac:dyDescent="0.35">
      <c r="A7" s="99" t="s">
        <v>6</v>
      </c>
      <c r="B7" s="99" t="s">
        <v>7</v>
      </c>
    </row>
    <row r="8" spans="1:9" ht="25" customHeight="1" x14ac:dyDescent="0.35">
      <c r="A8" s="100" t="s">
        <v>8</v>
      </c>
      <c r="B8" s="103">
        <f>SUM('Apartment Lot 1'!E148)</f>
        <v>2742982.5</v>
      </c>
    </row>
    <row r="9" spans="1:9" ht="25" customHeight="1" x14ac:dyDescent="0.35">
      <c r="A9" s="100" t="s">
        <v>9</v>
      </c>
      <c r="B9" s="103">
        <f>SUM(IFERROR('Apartment Lot 1'!E149,0))</f>
        <v>28873.5</v>
      </c>
    </row>
    <row r="10" spans="1:9" ht="25" customHeight="1" thickBot="1" x14ac:dyDescent="0.4">
      <c r="A10" s="106" t="s">
        <v>10</v>
      </c>
      <c r="B10" s="107">
        <f>SUM('Apartment Lot 1'!E154)</f>
        <v>0.05</v>
      </c>
    </row>
    <row r="11" spans="1:9" ht="25" customHeight="1" x14ac:dyDescent="0.35">
      <c r="A11" s="108" t="s">
        <v>11</v>
      </c>
      <c r="B11" s="109">
        <f>SUM('Apartment Lot 2'!E148)</f>
        <v>2742982.5</v>
      </c>
    </row>
    <row r="12" spans="1:9" ht="25" customHeight="1" x14ac:dyDescent="0.35">
      <c r="A12" s="100" t="s">
        <v>12</v>
      </c>
      <c r="B12" s="103">
        <f>SUM(IFERROR('Apartment Lot 2'!E149,0))</f>
        <v>28873.5</v>
      </c>
    </row>
    <row r="13" spans="1:9" ht="25" customHeight="1" x14ac:dyDescent="0.35">
      <c r="A13" s="100" t="s">
        <v>13</v>
      </c>
      <c r="B13" s="105">
        <f>SUM('Apartment Lot 2'!E154)</f>
        <v>0.05</v>
      </c>
    </row>
    <row r="14" spans="1:9" ht="25" customHeight="1" x14ac:dyDescent="0.35"/>
    <row r="15" spans="1:9" ht="25" customHeight="1" x14ac:dyDescent="0.35">
      <c r="A15" s="101" t="s">
        <v>14</v>
      </c>
      <c r="B15" s="102">
        <f>SUM('Apartment Lot 1'!E156)</f>
        <v>2528</v>
      </c>
    </row>
    <row r="16" spans="1:9" ht="25" customHeight="1" x14ac:dyDescent="0.35">
      <c r="A16" s="101" t="s">
        <v>15</v>
      </c>
      <c r="B16" s="102">
        <f>SUM('Apartment Lot 2'!E156)</f>
        <v>2528</v>
      </c>
    </row>
    <row r="18" spans="1:7" ht="15.65" customHeight="1" x14ac:dyDescent="0.35">
      <c r="A18" s="120" t="s">
        <v>16</v>
      </c>
      <c r="B18" s="120"/>
      <c r="C18" s="120"/>
      <c r="D18" s="120"/>
      <c r="E18" s="120"/>
      <c r="F18" s="120"/>
      <c r="G18" s="86"/>
    </row>
    <row r="19" spans="1:7" x14ac:dyDescent="0.35">
      <c r="A19" s="120"/>
      <c r="B19" s="120"/>
      <c r="C19" s="120"/>
      <c r="D19" s="120"/>
      <c r="E19" s="120"/>
      <c r="F19" s="120"/>
      <c r="G19" s="86"/>
    </row>
  </sheetData>
  <sheetProtection selectLockedCells="1"/>
  <mergeCells count="2">
    <mergeCell ref="B4:G4"/>
    <mergeCell ref="A18:F19"/>
  </mergeCells>
  <conditionalFormatting sqref="B8:B13">
    <cfRule type="cellIs" dxfId="2" priority="1" operator="equal">
      <formula>0</formula>
    </cfRule>
    <cfRule type="cellIs" dxfId="1" priority="2" operator="lessThan">
      <formula>0</formula>
    </cfRule>
    <cfRule type="cellIs" dxfId="0" priority="3" operator="greaterThan">
      <formula>0</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157"/>
  <sheetViews>
    <sheetView view="pageBreakPreview" topLeftCell="A147" zoomScaleNormal="100" zoomScaleSheetLayoutView="100" workbookViewId="0">
      <selection activeCell="B4" sqref="B4:H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10" ht="30" customHeight="1" x14ac:dyDescent="0.35">
      <c r="A1" s="26" t="s">
        <v>0</v>
      </c>
      <c r="B1" s="2"/>
      <c r="C1" s="23"/>
      <c r="D1" s="2"/>
      <c r="E1" s="2"/>
      <c r="F1" s="12"/>
      <c r="G1" s="17"/>
      <c r="H1" s="17"/>
      <c r="I1" s="3"/>
    </row>
    <row r="2" spans="1:10" ht="30" customHeight="1" x14ac:dyDescent="0.35">
      <c r="A2" s="5" t="s">
        <v>1</v>
      </c>
      <c r="I2" s="4"/>
    </row>
    <row r="3" spans="1:10" ht="30" customHeight="1" x14ac:dyDescent="0.35">
      <c r="A3" s="5" t="s">
        <v>17</v>
      </c>
      <c r="I3" s="4"/>
    </row>
    <row r="4" spans="1:10" ht="30" customHeight="1" x14ac:dyDescent="0.35">
      <c r="A4" s="25" t="s">
        <v>3</v>
      </c>
      <c r="B4" s="119" t="s">
        <v>181</v>
      </c>
      <c r="C4" s="119"/>
      <c r="D4" s="119"/>
      <c r="E4" s="119"/>
      <c r="F4" s="119"/>
      <c r="G4" s="119"/>
      <c r="H4" s="119"/>
      <c r="I4" s="4"/>
    </row>
    <row r="5" spans="1:10" ht="30.75" customHeight="1" x14ac:dyDescent="0.35">
      <c r="A5" s="25" t="s">
        <v>18</v>
      </c>
      <c r="B5" s="7"/>
      <c r="D5" s="127"/>
      <c r="E5" s="127"/>
      <c r="F5" s="14"/>
      <c r="G5" s="19"/>
      <c r="I5" s="4"/>
    </row>
    <row r="6" spans="1:10" ht="30.75" customHeight="1" x14ac:dyDescent="0.35">
      <c r="A6" s="25" t="s">
        <v>19</v>
      </c>
      <c r="B6" s="146" t="s">
        <v>20</v>
      </c>
      <c r="C6" s="146"/>
      <c r="D6" s="146"/>
      <c r="E6" s="146"/>
      <c r="F6" s="146"/>
      <c r="G6" s="146"/>
      <c r="H6" s="146"/>
      <c r="I6" s="4"/>
    </row>
    <row r="7" spans="1:10" ht="11.25" customHeight="1" thickBot="1" x14ac:dyDescent="0.4">
      <c r="A7" s="27"/>
      <c r="B7" s="9"/>
      <c r="C7" s="24"/>
      <c r="D7" s="9"/>
      <c r="E7" s="9"/>
      <c r="F7" s="15"/>
      <c r="G7" s="20"/>
      <c r="H7" s="20"/>
      <c r="I7" s="10"/>
    </row>
    <row r="8" spans="1:10" x14ac:dyDescent="0.35">
      <c r="A8" s="1"/>
      <c r="B8" s="2"/>
      <c r="C8" s="23"/>
      <c r="D8" s="2"/>
      <c r="E8" s="2"/>
      <c r="F8" s="12"/>
      <c r="G8" s="17"/>
      <c r="H8" s="17"/>
      <c r="I8" s="3"/>
    </row>
    <row r="9" spans="1:10" x14ac:dyDescent="0.35">
      <c r="A9" s="11" t="s">
        <v>21</v>
      </c>
      <c r="I9" s="4"/>
    </row>
    <row r="10" spans="1:10" x14ac:dyDescent="0.35">
      <c r="A10" s="6"/>
      <c r="B10" s="16"/>
      <c r="C10" s="111"/>
      <c r="D10" s="16"/>
      <c r="E10" s="16"/>
      <c r="F10" s="117"/>
      <c r="I10" s="4"/>
    </row>
    <row r="11" spans="1:10" ht="15" customHeight="1" x14ac:dyDescent="0.35">
      <c r="A11" s="66" t="s">
        <v>22</v>
      </c>
      <c r="B11" s="16" t="s">
        <v>23</v>
      </c>
      <c r="C11" s="16"/>
      <c r="D11" s="112"/>
      <c r="E11" s="113" t="s">
        <v>24</v>
      </c>
      <c r="F11" s="112"/>
      <c r="G11" s="65"/>
      <c r="H11" s="65"/>
      <c r="I11" s="62"/>
    </row>
    <row r="12" spans="1:10" x14ac:dyDescent="0.35">
      <c r="A12" s="66" t="s">
        <v>25</v>
      </c>
      <c r="B12" s="114">
        <v>50</v>
      </c>
      <c r="C12" s="115" t="s">
        <v>26</v>
      </c>
      <c r="D12" s="115"/>
      <c r="E12" s="116">
        <v>23</v>
      </c>
      <c r="F12" s="118">
        <f>E12*B12</f>
        <v>1150</v>
      </c>
      <c r="G12" s="64"/>
      <c r="H12" s="88"/>
      <c r="I12" s="21"/>
      <c r="J12" s="18"/>
    </row>
    <row r="13" spans="1:10" x14ac:dyDescent="0.35">
      <c r="A13" s="66"/>
      <c r="B13" s="114">
        <v>52</v>
      </c>
      <c r="C13" s="115" t="s">
        <v>26</v>
      </c>
      <c r="D13" s="115"/>
      <c r="E13" s="116">
        <v>30</v>
      </c>
      <c r="F13" s="118">
        <f>E13*B13</f>
        <v>1560</v>
      </c>
      <c r="G13" s="64"/>
      <c r="H13" s="88"/>
      <c r="I13" s="21"/>
      <c r="J13" s="18"/>
    </row>
    <row r="14" spans="1:10" x14ac:dyDescent="0.35">
      <c r="A14" s="66"/>
      <c r="B14" s="114">
        <v>66.5</v>
      </c>
      <c r="C14" s="115" t="s">
        <v>27</v>
      </c>
      <c r="D14" s="115"/>
      <c r="E14" s="116">
        <v>77</v>
      </c>
      <c r="F14" s="118">
        <f>E14*B14</f>
        <v>5120.5</v>
      </c>
      <c r="G14" s="64"/>
      <c r="H14" s="64"/>
      <c r="I14" s="21"/>
      <c r="J14" s="18"/>
    </row>
    <row r="15" spans="1:10" x14ac:dyDescent="0.35">
      <c r="A15" s="66"/>
      <c r="B15" s="114">
        <v>82</v>
      </c>
      <c r="C15" s="115" t="s">
        <v>28</v>
      </c>
      <c r="D15" s="115"/>
      <c r="E15" s="116">
        <v>2</v>
      </c>
      <c r="F15" s="118">
        <f>E15*B15</f>
        <v>164</v>
      </c>
      <c r="G15" s="64"/>
      <c r="H15" s="64"/>
      <c r="I15" s="21"/>
    </row>
    <row r="16" spans="1:10" x14ac:dyDescent="0.35">
      <c r="A16" s="66"/>
      <c r="B16" s="114">
        <f>10250-SUM(F12:F15)</f>
        <v>2255.5</v>
      </c>
      <c r="C16" s="115" t="s">
        <v>29</v>
      </c>
      <c r="D16" s="115"/>
      <c r="E16" s="116">
        <v>1</v>
      </c>
      <c r="F16" s="118">
        <f>E16*B16</f>
        <v>2255.5</v>
      </c>
      <c r="G16" s="64"/>
      <c r="H16" s="64"/>
      <c r="I16" s="21"/>
    </row>
    <row r="17" spans="1:11" x14ac:dyDescent="0.35">
      <c r="A17" s="66" t="s">
        <v>30</v>
      </c>
      <c r="B17" s="104">
        <f>SUM(F12:F16)</f>
        <v>10250</v>
      </c>
      <c r="C17" s="64"/>
      <c r="D17" s="64"/>
      <c r="E17" s="64"/>
      <c r="F17" s="64"/>
      <c r="G17" s="64"/>
      <c r="H17" s="64"/>
      <c r="I17" s="21"/>
    </row>
    <row r="18" spans="1:11" ht="16.5" customHeight="1" x14ac:dyDescent="0.35">
      <c r="A18" s="67" t="s">
        <v>31</v>
      </c>
      <c r="B18" t="s">
        <v>32</v>
      </c>
      <c r="I18" s="4"/>
    </row>
    <row r="19" spans="1:11" x14ac:dyDescent="0.35">
      <c r="A19" s="67" t="s">
        <v>33</v>
      </c>
      <c r="B19" t="s">
        <v>34</v>
      </c>
      <c r="I19" s="4"/>
    </row>
    <row r="20" spans="1:11" x14ac:dyDescent="0.35">
      <c r="A20" s="67" t="s">
        <v>35</v>
      </c>
      <c r="B20" s="94">
        <v>95</v>
      </c>
      <c r="C20" t="s">
        <v>36</v>
      </c>
      <c r="I20" s="4"/>
    </row>
    <row r="21" spans="1:11" x14ac:dyDescent="0.35">
      <c r="A21" s="67" t="s">
        <v>37</v>
      </c>
      <c r="B21" s="16" t="s">
        <v>38</v>
      </c>
      <c r="I21" s="4"/>
    </row>
    <row r="22" spans="1:11" x14ac:dyDescent="0.35">
      <c r="A22" s="67" t="s">
        <v>39</v>
      </c>
      <c r="B22" s="16" t="s">
        <v>40</v>
      </c>
      <c r="I22" s="4"/>
    </row>
    <row r="23" spans="1:11" ht="16" thickBot="1" x14ac:dyDescent="0.4">
      <c r="A23" s="8"/>
      <c r="B23" s="9"/>
      <c r="C23" s="24"/>
      <c r="D23" s="9"/>
      <c r="E23" s="9"/>
      <c r="F23" s="15"/>
      <c r="G23" s="20"/>
      <c r="H23" s="20"/>
      <c r="I23" s="10"/>
    </row>
    <row r="24" spans="1:11" x14ac:dyDescent="0.35">
      <c r="A24" s="1"/>
      <c r="B24" s="2"/>
      <c r="C24" s="23"/>
      <c r="D24" s="2"/>
      <c r="E24" s="2"/>
      <c r="F24" s="12"/>
      <c r="G24" s="17"/>
      <c r="H24" s="17"/>
      <c r="I24" s="3"/>
    </row>
    <row r="25" spans="1:11" ht="18.75" customHeight="1" x14ac:dyDescent="0.35">
      <c r="A25" s="28" t="s">
        <v>41</v>
      </c>
      <c r="B25" s="29"/>
      <c r="C25" s="30"/>
      <c r="D25" s="29"/>
      <c r="E25" s="29"/>
      <c r="F25" s="31"/>
      <c r="G25" s="32"/>
      <c r="H25" s="32"/>
      <c r="I25" s="33"/>
      <c r="K25" s="18"/>
    </row>
    <row r="26" spans="1:11" ht="18.75" customHeight="1" x14ac:dyDescent="0.35">
      <c r="A26" s="128" t="s">
        <v>42</v>
      </c>
      <c r="B26" s="129"/>
      <c r="C26" s="129"/>
      <c r="D26" s="129"/>
      <c r="E26" s="129"/>
      <c r="F26" s="129"/>
      <c r="G26" s="129"/>
      <c r="H26" s="129"/>
      <c r="I26" s="130"/>
      <c r="J26" s="18"/>
      <c r="K26" s="18"/>
    </row>
    <row r="27" spans="1:11" ht="18.75" customHeight="1" x14ac:dyDescent="0.35">
      <c r="A27" s="128" t="s">
        <v>43</v>
      </c>
      <c r="B27" s="129"/>
      <c r="C27" s="129"/>
      <c r="D27" s="129"/>
      <c r="E27" s="129"/>
      <c r="F27" s="129"/>
      <c r="G27" s="129"/>
      <c r="H27" s="129"/>
      <c r="I27" s="130"/>
      <c r="J27" s="18"/>
      <c r="K27" s="18"/>
    </row>
    <row r="28" spans="1:11" ht="55.5" customHeight="1" x14ac:dyDescent="0.35">
      <c r="A28" s="147" t="s">
        <v>44</v>
      </c>
      <c r="B28" s="148"/>
      <c r="C28" s="148"/>
      <c r="D28" s="148"/>
      <c r="E28" s="148"/>
      <c r="F28" s="148"/>
      <c r="G28" s="148"/>
      <c r="H28" s="148"/>
      <c r="I28" s="149"/>
      <c r="J28" s="18"/>
    </row>
    <row r="29" spans="1:11" ht="51" customHeight="1" x14ac:dyDescent="0.35">
      <c r="A29" s="150" t="s">
        <v>45</v>
      </c>
      <c r="B29" s="146"/>
      <c r="C29" s="146"/>
      <c r="D29" s="146"/>
      <c r="E29" s="146"/>
      <c r="F29" s="146"/>
      <c r="G29" s="146"/>
      <c r="H29" s="146"/>
      <c r="I29" s="151"/>
      <c r="J29" s="18"/>
    </row>
    <row r="30" spans="1:11" ht="37.5" customHeight="1" x14ac:dyDescent="0.35">
      <c r="A30" s="147" t="s">
        <v>46</v>
      </c>
      <c r="B30" s="148"/>
      <c r="C30" s="148"/>
      <c r="D30" s="148"/>
      <c r="E30" s="148"/>
      <c r="F30" s="148"/>
      <c r="G30" s="148"/>
      <c r="H30" s="148"/>
      <c r="I30" s="149"/>
      <c r="J30" s="18"/>
    </row>
    <row r="31" spans="1:11" ht="18.75" customHeight="1" x14ac:dyDescent="0.35">
      <c r="A31" s="147" t="s">
        <v>47</v>
      </c>
      <c r="B31" s="148"/>
      <c r="C31" s="148"/>
      <c r="D31" s="148"/>
      <c r="E31" s="148"/>
      <c r="F31" s="148"/>
      <c r="G31" s="148"/>
      <c r="H31" s="148"/>
      <c r="I31" s="149"/>
      <c r="J31" s="18"/>
    </row>
    <row r="32" spans="1:11" ht="67.5" customHeight="1" x14ac:dyDescent="0.35">
      <c r="A32" s="147" t="s">
        <v>48</v>
      </c>
      <c r="B32" s="148"/>
      <c r="C32" s="148"/>
      <c r="D32" s="148"/>
      <c r="E32" s="148"/>
      <c r="F32" s="148"/>
      <c r="G32" s="148"/>
      <c r="H32" s="148"/>
      <c r="I32" s="149"/>
      <c r="J32" s="18"/>
    </row>
    <row r="33" spans="1:10" ht="65.25" customHeight="1" x14ac:dyDescent="0.35">
      <c r="A33" s="131" t="s">
        <v>49</v>
      </c>
      <c r="B33" s="132"/>
      <c r="C33" s="132"/>
      <c r="D33" s="132"/>
      <c r="E33" s="132"/>
      <c r="F33" s="132"/>
      <c r="G33" s="132"/>
      <c r="H33" s="132"/>
      <c r="I33" s="133"/>
    </row>
    <row r="34" spans="1:10" ht="82" customHeight="1" x14ac:dyDescent="0.35">
      <c r="A34" s="131" t="s">
        <v>50</v>
      </c>
      <c r="B34" s="132"/>
      <c r="C34" s="132"/>
      <c r="D34" s="132"/>
      <c r="E34" s="132"/>
      <c r="F34" s="132"/>
      <c r="G34" s="132"/>
      <c r="H34" s="132"/>
      <c r="I34" s="133"/>
      <c r="J34" s="18"/>
    </row>
    <row r="35" spans="1:10" ht="18.75" customHeight="1" x14ac:dyDescent="0.35">
      <c r="A35" s="140" t="s">
        <v>51</v>
      </c>
      <c r="B35" s="141"/>
      <c r="C35" s="141"/>
      <c r="D35" s="141"/>
      <c r="E35" s="141"/>
      <c r="F35" s="141"/>
      <c r="G35" s="141"/>
      <c r="H35" s="141"/>
      <c r="I35" s="142"/>
      <c r="J35" s="18"/>
    </row>
    <row r="36" spans="1:10" ht="36.75" customHeight="1" x14ac:dyDescent="0.35">
      <c r="A36" s="131" t="s">
        <v>52</v>
      </c>
      <c r="B36" s="132"/>
      <c r="C36" s="132"/>
      <c r="D36" s="132"/>
      <c r="E36" s="132"/>
      <c r="F36" s="132"/>
      <c r="G36" s="132"/>
      <c r="H36" s="132"/>
      <c r="I36" s="133"/>
      <c r="J36" s="18"/>
    </row>
    <row r="37" spans="1:10" ht="15.75" customHeight="1" thickBot="1" x14ac:dyDescent="0.4">
      <c r="A37" s="134"/>
      <c r="B37" s="135"/>
      <c r="C37" s="135"/>
      <c r="D37" s="135"/>
      <c r="E37" s="135"/>
      <c r="F37" s="135"/>
      <c r="G37" s="135"/>
      <c r="H37" s="135"/>
      <c r="I37" s="136"/>
    </row>
    <row r="38" spans="1:10" ht="24" customHeight="1" thickTop="1" thickBot="1" x14ac:dyDescent="0.4">
      <c r="A38" s="35" t="s">
        <v>53</v>
      </c>
      <c r="B38" s="36" t="s">
        <v>54</v>
      </c>
      <c r="C38" s="36" t="s">
        <v>55</v>
      </c>
      <c r="D38" s="63" t="s">
        <v>56</v>
      </c>
      <c r="E38" s="37" t="s">
        <v>57</v>
      </c>
      <c r="F38" s="137" t="s">
        <v>58</v>
      </c>
      <c r="G38" s="138"/>
      <c r="H38" s="138"/>
      <c r="I38" s="139"/>
    </row>
    <row r="39" spans="1:10" ht="15.75" customHeight="1" thickTop="1" thickBot="1" x14ac:dyDescent="0.4">
      <c r="A39" s="38" t="s">
        <v>59</v>
      </c>
      <c r="B39" s="34"/>
      <c r="C39" s="34"/>
      <c r="D39" s="39"/>
      <c r="E39" s="40"/>
      <c r="F39" s="143"/>
      <c r="G39" s="144"/>
      <c r="H39" s="144"/>
      <c r="I39" s="145"/>
    </row>
    <row r="40" spans="1:10" ht="15.75" customHeight="1" thickTop="1" x14ac:dyDescent="0.35">
      <c r="A40" s="41" t="s">
        <v>60</v>
      </c>
      <c r="B40" s="95">
        <v>95</v>
      </c>
      <c r="C40" s="34" t="s">
        <v>61</v>
      </c>
      <c r="D40" s="79">
        <v>2298</v>
      </c>
      <c r="E40" s="40">
        <f>SUM(B40)*D40</f>
        <v>218310</v>
      </c>
      <c r="F40" s="121"/>
      <c r="G40" s="122"/>
      <c r="H40" s="122"/>
      <c r="I40" s="123"/>
    </row>
    <row r="41" spans="1:10" ht="15.75" customHeight="1" x14ac:dyDescent="0.35">
      <c r="A41" s="41" t="s">
        <v>62</v>
      </c>
      <c r="B41" s="95">
        <v>95</v>
      </c>
      <c r="C41" s="34" t="s">
        <v>61</v>
      </c>
      <c r="D41" s="79">
        <v>500</v>
      </c>
      <c r="E41" s="40">
        <f>SUM(B41)*D41</f>
        <v>47500</v>
      </c>
      <c r="F41" s="121" t="s">
        <v>201</v>
      </c>
      <c r="G41" s="122"/>
      <c r="H41" s="122"/>
      <c r="I41" s="123"/>
    </row>
    <row r="42" spans="1:10" ht="15.75" customHeight="1" x14ac:dyDescent="0.35">
      <c r="A42" s="41" t="s">
        <v>63</v>
      </c>
      <c r="B42" s="95">
        <v>95</v>
      </c>
      <c r="C42" s="34" t="s">
        <v>61</v>
      </c>
      <c r="D42" s="79">
        <v>145</v>
      </c>
      <c r="E42" s="40">
        <f t="shared" ref="E42:E114" si="0">SUM(B42)*D42</f>
        <v>13775</v>
      </c>
      <c r="F42" s="121" t="s">
        <v>202</v>
      </c>
      <c r="G42" s="122"/>
      <c r="H42" s="122"/>
      <c r="I42" s="123"/>
    </row>
    <row r="43" spans="1:10" ht="15.75" customHeight="1" x14ac:dyDescent="0.35">
      <c r="A43" s="41" t="s">
        <v>64</v>
      </c>
      <c r="B43" s="95">
        <v>95</v>
      </c>
      <c r="C43" s="34" t="s">
        <v>61</v>
      </c>
      <c r="D43" s="79">
        <v>1640</v>
      </c>
      <c r="E43" s="40">
        <f t="shared" si="0"/>
        <v>155800</v>
      </c>
      <c r="F43" s="121" t="s">
        <v>201</v>
      </c>
      <c r="G43" s="122"/>
      <c r="H43" s="122"/>
      <c r="I43" s="123"/>
    </row>
    <row r="44" spans="1:10" ht="15.75" customHeight="1" x14ac:dyDescent="0.35">
      <c r="A44" s="41" t="s">
        <v>65</v>
      </c>
      <c r="B44" s="95">
        <v>95</v>
      </c>
      <c r="C44" s="34" t="s">
        <v>61</v>
      </c>
      <c r="D44" s="79">
        <v>935</v>
      </c>
      <c r="E44" s="40">
        <f t="shared" ref="E44:E47" si="1">SUM(B44)*D44</f>
        <v>88825</v>
      </c>
      <c r="F44" s="82"/>
      <c r="G44" s="83" t="s">
        <v>201</v>
      </c>
      <c r="H44" s="83"/>
      <c r="I44" s="84"/>
    </row>
    <row r="45" spans="1:10" ht="15.75" customHeight="1" x14ac:dyDescent="0.35">
      <c r="A45" s="41" t="s">
        <v>66</v>
      </c>
      <c r="B45" s="95">
        <v>95</v>
      </c>
      <c r="C45" s="34" t="s">
        <v>61</v>
      </c>
      <c r="D45" s="79"/>
      <c r="E45" s="40">
        <f t="shared" si="1"/>
        <v>0</v>
      </c>
      <c r="F45" s="82"/>
      <c r="G45" s="83" t="s">
        <v>184</v>
      </c>
      <c r="H45" s="83"/>
      <c r="I45" s="84"/>
    </row>
    <row r="46" spans="1:10" ht="15.75" customHeight="1" x14ac:dyDescent="0.35">
      <c r="A46" s="41" t="s">
        <v>67</v>
      </c>
      <c r="B46" s="95">
        <v>95</v>
      </c>
      <c r="C46" s="34" t="s">
        <v>61</v>
      </c>
      <c r="D46" s="79">
        <v>473</v>
      </c>
      <c r="E46" s="40">
        <f t="shared" si="1"/>
        <v>44935</v>
      </c>
      <c r="F46" s="82"/>
      <c r="G46" s="83" t="s">
        <v>201</v>
      </c>
      <c r="H46" s="83"/>
      <c r="I46" s="84"/>
    </row>
    <row r="47" spans="1:10" ht="15.75" customHeight="1" x14ac:dyDescent="0.35">
      <c r="A47" s="41" t="s">
        <v>68</v>
      </c>
      <c r="B47" s="95">
        <v>95</v>
      </c>
      <c r="C47" s="34" t="s">
        <v>61</v>
      </c>
      <c r="D47" s="79">
        <v>800</v>
      </c>
      <c r="E47" s="40">
        <f t="shared" si="1"/>
        <v>76000</v>
      </c>
      <c r="F47" s="82"/>
      <c r="G47" s="83" t="s">
        <v>200</v>
      </c>
      <c r="H47" s="83"/>
      <c r="I47" s="84"/>
    </row>
    <row r="48" spans="1:10" ht="15.75" customHeight="1" x14ac:dyDescent="0.35">
      <c r="A48" s="41" t="s">
        <v>69</v>
      </c>
      <c r="B48" s="95">
        <v>95</v>
      </c>
      <c r="C48" s="34" t="s">
        <v>61</v>
      </c>
      <c r="D48" s="79">
        <v>1410</v>
      </c>
      <c r="E48" s="40">
        <f t="shared" si="0"/>
        <v>133950</v>
      </c>
      <c r="F48" s="121" t="s">
        <v>201</v>
      </c>
      <c r="G48" s="122"/>
      <c r="H48" s="122"/>
      <c r="I48" s="123"/>
    </row>
    <row r="49" spans="1:9" ht="15.75" customHeight="1" x14ac:dyDescent="0.35">
      <c r="A49" s="41" t="s">
        <v>70</v>
      </c>
      <c r="B49" s="95">
        <v>95</v>
      </c>
      <c r="C49" s="34" t="s">
        <v>61</v>
      </c>
      <c r="D49" s="79">
        <v>750</v>
      </c>
      <c r="E49" s="40">
        <f t="shared" si="0"/>
        <v>71250</v>
      </c>
      <c r="F49" s="121" t="s">
        <v>183</v>
      </c>
      <c r="G49" s="122"/>
      <c r="H49" s="122"/>
      <c r="I49" s="123"/>
    </row>
    <row r="50" spans="1:9" ht="15.75" customHeight="1" x14ac:dyDescent="0.35">
      <c r="A50" s="41" t="s">
        <v>71</v>
      </c>
      <c r="B50" s="95">
        <v>95</v>
      </c>
      <c r="C50" s="34" t="s">
        <v>61</v>
      </c>
      <c r="D50" s="79">
        <v>2100</v>
      </c>
      <c r="E50" s="40">
        <f t="shared" si="0"/>
        <v>199500</v>
      </c>
      <c r="F50" s="121" t="s">
        <v>203</v>
      </c>
      <c r="G50" s="122"/>
      <c r="H50" s="122"/>
      <c r="I50" s="123"/>
    </row>
    <row r="51" spans="1:9" ht="15.75" customHeight="1" x14ac:dyDescent="0.35">
      <c r="A51" s="41" t="s">
        <v>72</v>
      </c>
      <c r="B51" s="95">
        <v>95</v>
      </c>
      <c r="C51" s="34" t="s">
        <v>61</v>
      </c>
      <c r="D51" s="79">
        <v>225</v>
      </c>
      <c r="E51" s="40">
        <f t="shared" si="0"/>
        <v>21375</v>
      </c>
      <c r="F51" s="121" t="s">
        <v>201</v>
      </c>
      <c r="G51" s="122"/>
      <c r="H51" s="122"/>
      <c r="I51" s="123"/>
    </row>
    <row r="52" spans="1:9" ht="15.75" customHeight="1" thickBot="1" x14ac:dyDescent="0.4">
      <c r="A52" s="41" t="s">
        <v>73</v>
      </c>
      <c r="B52" s="95">
        <v>95</v>
      </c>
      <c r="C52" s="34" t="s">
        <v>61</v>
      </c>
      <c r="D52" s="79">
        <v>250</v>
      </c>
      <c r="E52" s="40">
        <f t="shared" si="0"/>
        <v>23750</v>
      </c>
      <c r="F52" s="121" t="s">
        <v>201</v>
      </c>
      <c r="G52" s="122"/>
      <c r="H52" s="122"/>
      <c r="I52" s="123"/>
    </row>
    <row r="53" spans="1:9" ht="15.75" customHeight="1" thickTop="1" thickBot="1" x14ac:dyDescent="0.4">
      <c r="A53" s="42" t="s">
        <v>74</v>
      </c>
      <c r="B53" s="34"/>
      <c r="C53" s="34"/>
      <c r="D53" s="77"/>
      <c r="E53" s="40"/>
      <c r="F53" s="124"/>
      <c r="G53" s="125"/>
      <c r="H53" s="125"/>
      <c r="I53" s="126"/>
    </row>
    <row r="54" spans="1:9" ht="15.75" customHeight="1" thickTop="1" x14ac:dyDescent="0.35">
      <c r="A54" s="43" t="s">
        <v>75</v>
      </c>
      <c r="B54" s="95">
        <v>1</v>
      </c>
      <c r="C54" s="34" t="s">
        <v>76</v>
      </c>
      <c r="D54" s="79">
        <v>17400</v>
      </c>
      <c r="E54" s="40">
        <f t="shared" si="0"/>
        <v>17400</v>
      </c>
      <c r="F54" s="121"/>
      <c r="G54" s="122"/>
      <c r="H54" s="122"/>
      <c r="I54" s="123"/>
    </row>
    <row r="55" spans="1:9" ht="15.75" customHeight="1" x14ac:dyDescent="0.35">
      <c r="A55" s="41" t="s">
        <v>77</v>
      </c>
      <c r="B55" s="95">
        <v>95</v>
      </c>
      <c r="C55" s="34" t="s">
        <v>61</v>
      </c>
      <c r="D55" s="79">
        <v>98</v>
      </c>
      <c r="E55" s="40">
        <f t="shared" si="0"/>
        <v>9310</v>
      </c>
      <c r="F55" s="121" t="s">
        <v>204</v>
      </c>
      <c r="G55" s="122"/>
      <c r="H55" s="122"/>
      <c r="I55" s="123"/>
    </row>
    <row r="56" spans="1:9" ht="15.75" customHeight="1" x14ac:dyDescent="0.35">
      <c r="A56" s="41" t="s">
        <v>78</v>
      </c>
      <c r="B56" s="95">
        <v>95</v>
      </c>
      <c r="C56" s="34" t="s">
        <v>61</v>
      </c>
      <c r="D56" s="79">
        <v>98</v>
      </c>
      <c r="E56" s="40">
        <f t="shared" si="0"/>
        <v>9310</v>
      </c>
      <c r="F56" s="121" t="s">
        <v>204</v>
      </c>
      <c r="G56" s="122"/>
      <c r="H56" s="122"/>
      <c r="I56" s="123"/>
    </row>
    <row r="57" spans="1:9" ht="15.75" customHeight="1" x14ac:dyDescent="0.35">
      <c r="A57" s="41" t="s">
        <v>79</v>
      </c>
      <c r="B57" s="95">
        <v>95</v>
      </c>
      <c r="C57" s="34" t="s">
        <v>61</v>
      </c>
      <c r="D57" s="79">
        <v>98</v>
      </c>
      <c r="E57" s="40">
        <f t="shared" si="0"/>
        <v>9310</v>
      </c>
      <c r="F57" s="121" t="s">
        <v>204</v>
      </c>
      <c r="G57" s="122"/>
      <c r="H57" s="122"/>
      <c r="I57" s="123"/>
    </row>
    <row r="58" spans="1:9" ht="15.75" customHeight="1" x14ac:dyDescent="0.35">
      <c r="A58" s="41" t="s">
        <v>80</v>
      </c>
      <c r="B58" s="95">
        <v>95</v>
      </c>
      <c r="C58" s="34" t="s">
        <v>61</v>
      </c>
      <c r="D58" s="79">
        <v>98</v>
      </c>
      <c r="E58" s="40">
        <f t="shared" si="0"/>
        <v>9310</v>
      </c>
      <c r="F58" s="121" t="s">
        <v>204</v>
      </c>
      <c r="G58" s="122"/>
      <c r="H58" s="122"/>
      <c r="I58" s="123"/>
    </row>
    <row r="59" spans="1:9" ht="15.75" customHeight="1" x14ac:dyDescent="0.35">
      <c r="A59" s="41" t="s">
        <v>81</v>
      </c>
      <c r="B59" s="95">
        <v>95</v>
      </c>
      <c r="C59" s="34" t="s">
        <v>61</v>
      </c>
      <c r="D59" s="79">
        <v>98</v>
      </c>
      <c r="E59" s="40">
        <f t="shared" si="0"/>
        <v>9310</v>
      </c>
      <c r="F59" s="121" t="s">
        <v>204</v>
      </c>
      <c r="G59" s="122"/>
      <c r="H59" s="122"/>
      <c r="I59" s="123"/>
    </row>
    <row r="60" spans="1:9" ht="15.75" customHeight="1" x14ac:dyDescent="0.35">
      <c r="A60" s="41" t="s">
        <v>82</v>
      </c>
      <c r="B60" s="95">
        <v>95</v>
      </c>
      <c r="C60" s="34" t="s">
        <v>61</v>
      </c>
      <c r="D60" s="79">
        <v>25</v>
      </c>
      <c r="E60" s="40">
        <f t="shared" si="0"/>
        <v>2375</v>
      </c>
      <c r="F60" s="121" t="s">
        <v>204</v>
      </c>
      <c r="G60" s="122"/>
      <c r="H60" s="122"/>
      <c r="I60" s="123"/>
    </row>
    <row r="61" spans="1:9" ht="15.75" customHeight="1" x14ac:dyDescent="0.35">
      <c r="A61" s="41" t="s">
        <v>83</v>
      </c>
      <c r="B61" s="95">
        <v>95</v>
      </c>
      <c r="C61" s="34" t="s">
        <v>61</v>
      </c>
      <c r="D61" s="79">
        <v>150</v>
      </c>
      <c r="E61" s="40">
        <f t="shared" si="0"/>
        <v>14250</v>
      </c>
      <c r="F61" s="121"/>
      <c r="G61" s="122"/>
      <c r="H61" s="122"/>
      <c r="I61" s="123"/>
    </row>
    <row r="62" spans="1:9" ht="15.75" customHeight="1" x14ac:dyDescent="0.35">
      <c r="A62" s="41" t="s">
        <v>84</v>
      </c>
      <c r="B62" s="95">
        <v>95</v>
      </c>
      <c r="C62" s="34" t="s">
        <v>61</v>
      </c>
      <c r="D62" s="79">
        <v>57.69</v>
      </c>
      <c r="E62" s="40">
        <f t="shared" si="0"/>
        <v>5480.55</v>
      </c>
      <c r="F62" s="121"/>
      <c r="G62" s="122"/>
      <c r="H62" s="122"/>
      <c r="I62" s="123"/>
    </row>
    <row r="63" spans="1:9" ht="15.75" customHeight="1" x14ac:dyDescent="0.35">
      <c r="A63" s="43" t="s">
        <v>85</v>
      </c>
      <c r="B63" s="95">
        <v>95</v>
      </c>
      <c r="C63" s="34" t="s">
        <v>61</v>
      </c>
      <c r="D63" s="79">
        <v>500</v>
      </c>
      <c r="E63" s="40">
        <f t="shared" si="0"/>
        <v>47500</v>
      </c>
      <c r="F63" s="121"/>
      <c r="G63" s="122"/>
      <c r="H63" s="122"/>
      <c r="I63" s="123"/>
    </row>
    <row r="64" spans="1:9" ht="15.75" customHeight="1" x14ac:dyDescent="0.35">
      <c r="A64" s="41" t="s">
        <v>86</v>
      </c>
      <c r="B64" s="95">
        <v>1</v>
      </c>
      <c r="C64" s="34" t="s">
        <v>76</v>
      </c>
      <c r="D64" s="79">
        <f>970+9300</f>
        <v>10270</v>
      </c>
      <c r="E64" s="40">
        <f t="shared" si="0"/>
        <v>10270</v>
      </c>
      <c r="F64" s="121"/>
      <c r="G64" s="122"/>
      <c r="H64" s="122"/>
      <c r="I64" s="123"/>
    </row>
    <row r="65" spans="1:9" ht="15.75" customHeight="1" x14ac:dyDescent="0.35">
      <c r="A65" s="41" t="s">
        <v>87</v>
      </c>
      <c r="B65" s="95">
        <v>1</v>
      </c>
      <c r="C65" s="34" t="s">
        <v>76</v>
      </c>
      <c r="D65" s="79">
        <v>3000</v>
      </c>
      <c r="E65" s="40">
        <f t="shared" si="0"/>
        <v>3000</v>
      </c>
      <c r="F65" s="121"/>
      <c r="G65" s="122"/>
      <c r="H65" s="122"/>
      <c r="I65" s="123"/>
    </row>
    <row r="66" spans="1:9" ht="15.75" customHeight="1" thickBot="1" x14ac:dyDescent="0.4">
      <c r="A66" s="69" t="s">
        <v>88</v>
      </c>
      <c r="B66" s="95">
        <v>1</v>
      </c>
      <c r="C66" s="34" t="s">
        <v>76</v>
      </c>
      <c r="D66" s="79">
        <v>1500</v>
      </c>
      <c r="E66" s="40">
        <f t="shared" si="0"/>
        <v>1500</v>
      </c>
      <c r="F66" s="121"/>
      <c r="G66" s="122"/>
      <c r="H66" s="122"/>
      <c r="I66" s="123"/>
    </row>
    <row r="67" spans="1:9" ht="15.75" customHeight="1" thickTop="1" thickBot="1" x14ac:dyDescent="0.4">
      <c r="A67" s="42" t="s">
        <v>89</v>
      </c>
      <c r="B67" s="34"/>
      <c r="C67" s="34"/>
      <c r="D67" s="77"/>
      <c r="E67" s="40"/>
      <c r="F67" s="124"/>
      <c r="G67" s="125"/>
      <c r="H67" s="125"/>
      <c r="I67" s="126"/>
    </row>
    <row r="68" spans="1:9" ht="15.75" customHeight="1" thickTop="1" thickBot="1" x14ac:dyDescent="0.4">
      <c r="A68" s="74" t="s">
        <v>90</v>
      </c>
      <c r="B68" s="95">
        <v>95</v>
      </c>
      <c r="C68" s="75" t="s">
        <v>61</v>
      </c>
      <c r="D68" s="79">
        <v>0</v>
      </c>
      <c r="E68" s="76">
        <f t="shared" si="0"/>
        <v>0</v>
      </c>
      <c r="F68" s="152" t="s">
        <v>220</v>
      </c>
      <c r="G68" s="153"/>
      <c r="H68" s="153"/>
      <c r="I68" s="154"/>
    </row>
    <row r="69" spans="1:9" ht="15.75" customHeight="1" thickBot="1" x14ac:dyDescent="0.4">
      <c r="A69" s="71" t="s">
        <v>91</v>
      </c>
      <c r="B69" s="72"/>
      <c r="C69" s="72"/>
      <c r="D69" s="78"/>
      <c r="E69" s="73"/>
      <c r="F69" s="155"/>
      <c r="G69" s="156"/>
      <c r="H69" s="156"/>
      <c r="I69" s="157"/>
    </row>
    <row r="70" spans="1:9" ht="15.75" customHeight="1" thickTop="1" x14ac:dyDescent="0.35">
      <c r="A70" s="41" t="s">
        <v>92</v>
      </c>
      <c r="B70" s="95">
        <v>1</v>
      </c>
      <c r="C70" s="68" t="s">
        <v>93</v>
      </c>
      <c r="D70" s="79">
        <v>19000</v>
      </c>
      <c r="E70" s="40">
        <f t="shared" si="0"/>
        <v>19000</v>
      </c>
      <c r="F70" s="121"/>
      <c r="G70" s="122"/>
      <c r="H70" s="122"/>
      <c r="I70" s="123"/>
    </row>
    <row r="71" spans="1:9" ht="15.75" customHeight="1" x14ac:dyDescent="0.35">
      <c r="A71" s="41" t="s">
        <v>94</v>
      </c>
      <c r="B71" s="95">
        <v>1</v>
      </c>
      <c r="C71" s="68" t="s">
        <v>93</v>
      </c>
      <c r="D71" s="79">
        <v>0</v>
      </c>
      <c r="E71" s="40">
        <f t="shared" si="0"/>
        <v>0</v>
      </c>
      <c r="F71" s="121" t="s">
        <v>206</v>
      </c>
      <c r="G71" s="122"/>
      <c r="H71" s="122"/>
      <c r="I71" s="123"/>
    </row>
    <row r="72" spans="1:9" ht="15.75" customHeight="1" x14ac:dyDescent="0.35">
      <c r="A72" s="41" t="s">
        <v>95</v>
      </c>
      <c r="B72" s="95">
        <v>1</v>
      </c>
      <c r="C72" s="68" t="s">
        <v>93</v>
      </c>
      <c r="D72" s="79">
        <f>3450+300</f>
        <v>3750</v>
      </c>
      <c r="E72" s="40">
        <f t="shared" si="0"/>
        <v>3750</v>
      </c>
      <c r="F72" s="121" t="s">
        <v>205</v>
      </c>
      <c r="G72" s="122"/>
      <c r="H72" s="122"/>
      <c r="I72" s="123"/>
    </row>
    <row r="73" spans="1:9" ht="15.75" customHeight="1" x14ac:dyDescent="0.35">
      <c r="A73" s="41" t="s">
        <v>96</v>
      </c>
      <c r="B73" s="95">
        <v>1</v>
      </c>
      <c r="C73" s="68" t="s">
        <v>93</v>
      </c>
      <c r="D73" s="79">
        <v>15000</v>
      </c>
      <c r="E73" s="40">
        <f t="shared" si="0"/>
        <v>15000</v>
      </c>
      <c r="F73" s="121" t="s">
        <v>205</v>
      </c>
      <c r="G73" s="122"/>
      <c r="H73" s="122"/>
      <c r="I73" s="123"/>
    </row>
    <row r="74" spans="1:9" ht="15.75" customHeight="1" thickBot="1" x14ac:dyDescent="0.4">
      <c r="A74" s="41" t="s">
        <v>97</v>
      </c>
      <c r="B74" s="95">
        <v>1</v>
      </c>
      <c r="C74" s="34" t="s">
        <v>93</v>
      </c>
      <c r="D74" s="79">
        <v>2800</v>
      </c>
      <c r="E74" s="40">
        <f t="shared" si="0"/>
        <v>2800</v>
      </c>
      <c r="F74" s="121"/>
      <c r="G74" s="122"/>
      <c r="H74" s="122"/>
      <c r="I74" s="123"/>
    </row>
    <row r="75" spans="1:9" ht="15.75" customHeight="1" thickTop="1" thickBot="1" x14ac:dyDescent="0.4">
      <c r="A75" s="42" t="s">
        <v>98</v>
      </c>
      <c r="B75" s="34"/>
      <c r="C75" s="34"/>
      <c r="D75" s="77"/>
      <c r="E75" s="40"/>
      <c r="F75" s="124"/>
      <c r="G75" s="125"/>
      <c r="H75" s="125"/>
      <c r="I75" s="126"/>
    </row>
    <row r="76" spans="1:9" ht="15.75" customHeight="1" thickTop="1" x14ac:dyDescent="0.35">
      <c r="A76" s="41" t="s">
        <v>99</v>
      </c>
      <c r="B76" s="95">
        <v>95</v>
      </c>
      <c r="C76" s="34" t="s">
        <v>61</v>
      </c>
      <c r="D76" s="79">
        <v>27</v>
      </c>
      <c r="E76" s="40">
        <f t="shared" si="0"/>
        <v>2565</v>
      </c>
      <c r="F76" s="121" t="s">
        <v>207</v>
      </c>
      <c r="G76" s="122"/>
      <c r="H76" s="122"/>
      <c r="I76" s="123"/>
    </row>
    <row r="77" spans="1:9" ht="15.75" customHeight="1" x14ac:dyDescent="0.35">
      <c r="A77" s="41" t="s">
        <v>100</v>
      </c>
      <c r="B77" s="95">
        <v>95</v>
      </c>
      <c r="C77" s="34" t="s">
        <v>61</v>
      </c>
      <c r="D77" s="79">
        <v>0</v>
      </c>
      <c r="E77" s="40">
        <f t="shared" si="0"/>
        <v>0</v>
      </c>
      <c r="F77" s="121" t="s">
        <v>193</v>
      </c>
      <c r="G77" s="122"/>
      <c r="H77" s="122"/>
      <c r="I77" s="123"/>
    </row>
    <row r="78" spans="1:9" ht="15.75" customHeight="1" x14ac:dyDescent="0.35">
      <c r="A78" s="41" t="s">
        <v>101</v>
      </c>
      <c r="B78" s="95">
        <v>95</v>
      </c>
      <c r="C78" s="34" t="s">
        <v>61</v>
      </c>
      <c r="D78" s="79">
        <v>108</v>
      </c>
      <c r="E78" s="40">
        <f t="shared" si="0"/>
        <v>10260</v>
      </c>
      <c r="F78" s="121" t="s">
        <v>207</v>
      </c>
      <c r="G78" s="122"/>
      <c r="H78" s="122"/>
      <c r="I78" s="123"/>
    </row>
    <row r="79" spans="1:9" ht="15.75" customHeight="1" x14ac:dyDescent="0.35">
      <c r="A79" s="41" t="s">
        <v>102</v>
      </c>
      <c r="B79" s="95">
        <v>95</v>
      </c>
      <c r="C79" s="34" t="s">
        <v>61</v>
      </c>
      <c r="D79" s="79">
        <v>0</v>
      </c>
      <c r="E79" s="40">
        <f t="shared" ref="E79" si="2">SUM(B79)*D79</f>
        <v>0</v>
      </c>
      <c r="F79" s="82"/>
      <c r="G79" s="83" t="s">
        <v>185</v>
      </c>
      <c r="H79" s="83"/>
      <c r="I79" s="84"/>
    </row>
    <row r="80" spans="1:9" ht="15.75" customHeight="1" thickBot="1" x14ac:dyDescent="0.4">
      <c r="A80" s="41" t="s">
        <v>103</v>
      </c>
      <c r="B80" s="95">
        <v>95</v>
      </c>
      <c r="C80" s="34" t="s">
        <v>61</v>
      </c>
      <c r="D80" s="79">
        <v>16</v>
      </c>
      <c r="E80" s="40">
        <f t="shared" si="0"/>
        <v>1520</v>
      </c>
      <c r="F80" s="121" t="s">
        <v>186</v>
      </c>
      <c r="G80" s="122"/>
      <c r="H80" s="122"/>
      <c r="I80" s="123"/>
    </row>
    <row r="81" spans="1:9" ht="15.75" customHeight="1" thickTop="1" thickBot="1" x14ac:dyDescent="0.4">
      <c r="A81" s="42" t="s">
        <v>104</v>
      </c>
      <c r="B81" s="34"/>
      <c r="C81" s="34"/>
      <c r="D81" s="77"/>
      <c r="E81" s="40"/>
      <c r="F81" s="124"/>
      <c r="G81" s="125"/>
      <c r="H81" s="125"/>
      <c r="I81" s="126"/>
    </row>
    <row r="82" spans="1:9" ht="15.75" customHeight="1" thickTop="1" x14ac:dyDescent="0.35">
      <c r="A82" s="41" t="s">
        <v>105</v>
      </c>
      <c r="B82" s="95">
        <v>95</v>
      </c>
      <c r="C82" s="34" t="s">
        <v>61</v>
      </c>
      <c r="D82" s="79">
        <v>1090</v>
      </c>
      <c r="E82" s="40">
        <f t="shared" si="0"/>
        <v>103550</v>
      </c>
      <c r="F82" s="121" t="s">
        <v>201</v>
      </c>
      <c r="G82" s="122"/>
      <c r="H82" s="122"/>
      <c r="I82" s="123"/>
    </row>
    <row r="83" spans="1:9" ht="15.75" customHeight="1" x14ac:dyDescent="0.35">
      <c r="A83" s="41" t="s">
        <v>106</v>
      </c>
      <c r="B83" s="95">
        <v>1</v>
      </c>
      <c r="C83" s="34" t="s">
        <v>93</v>
      </c>
      <c r="D83" s="79">
        <v>1900</v>
      </c>
      <c r="E83" s="40">
        <f t="shared" si="0"/>
        <v>1900</v>
      </c>
      <c r="F83" s="121" t="s">
        <v>182</v>
      </c>
      <c r="G83" s="122"/>
      <c r="H83" s="122"/>
      <c r="I83" s="123"/>
    </row>
    <row r="84" spans="1:9" ht="15.75" customHeight="1" x14ac:dyDescent="0.35">
      <c r="A84" s="41" t="s">
        <v>107</v>
      </c>
      <c r="B84" s="95">
        <v>1</v>
      </c>
      <c r="C84" s="34" t="s">
        <v>93</v>
      </c>
      <c r="D84" s="79">
        <v>5050</v>
      </c>
      <c r="E84" s="40">
        <f t="shared" si="0"/>
        <v>5050</v>
      </c>
      <c r="F84" s="121"/>
      <c r="G84" s="122"/>
      <c r="H84" s="122"/>
      <c r="I84" s="123"/>
    </row>
    <row r="85" spans="1:9" ht="15.75" customHeight="1" x14ac:dyDescent="0.35">
      <c r="A85" s="41" t="s">
        <v>108</v>
      </c>
      <c r="B85" s="95">
        <v>1</v>
      </c>
      <c r="C85" s="34" t="s">
        <v>93</v>
      </c>
      <c r="D85" s="79">
        <v>0</v>
      </c>
      <c r="E85" s="40">
        <f t="shared" si="0"/>
        <v>0</v>
      </c>
      <c r="F85" s="121" t="s">
        <v>187</v>
      </c>
      <c r="G85" s="122"/>
      <c r="H85" s="122"/>
      <c r="I85" s="123"/>
    </row>
    <row r="86" spans="1:9" ht="15.75" customHeight="1" thickBot="1" x14ac:dyDescent="0.4">
      <c r="A86" s="41" t="s">
        <v>109</v>
      </c>
      <c r="B86" s="95">
        <v>95</v>
      </c>
      <c r="C86" s="34" t="s">
        <v>61</v>
      </c>
      <c r="D86" s="79">
        <v>350</v>
      </c>
      <c r="E86" s="40">
        <f t="shared" si="0"/>
        <v>33250</v>
      </c>
      <c r="F86" s="121" t="s">
        <v>210</v>
      </c>
      <c r="G86" s="122"/>
      <c r="H86" s="122"/>
      <c r="I86" s="123"/>
    </row>
    <row r="87" spans="1:9" ht="15.75" customHeight="1" thickTop="1" thickBot="1" x14ac:dyDescent="0.4">
      <c r="A87" s="42" t="s">
        <v>110</v>
      </c>
      <c r="B87" s="34"/>
      <c r="C87" s="34"/>
      <c r="D87" s="77"/>
      <c r="E87" s="40"/>
      <c r="F87" s="124"/>
      <c r="G87" s="125"/>
      <c r="H87" s="125"/>
      <c r="I87" s="126"/>
    </row>
    <row r="88" spans="1:9" ht="15.75" customHeight="1" thickTop="1" x14ac:dyDescent="0.35">
      <c r="A88" s="43" t="s">
        <v>111</v>
      </c>
      <c r="B88" s="95">
        <v>95</v>
      </c>
      <c r="C88" s="34" t="s">
        <v>61</v>
      </c>
      <c r="D88" s="79">
        <v>90</v>
      </c>
      <c r="E88" s="40">
        <f t="shared" ref="E88" si="3">SUM(B88)*D88</f>
        <v>8550</v>
      </c>
      <c r="F88" s="121" t="s">
        <v>208</v>
      </c>
      <c r="G88" s="122"/>
      <c r="H88" s="122"/>
      <c r="I88" s="123"/>
    </row>
    <row r="89" spans="1:9" ht="15.75" customHeight="1" thickBot="1" x14ac:dyDescent="0.4">
      <c r="A89" s="43" t="s">
        <v>112</v>
      </c>
      <c r="B89" s="95">
        <v>95</v>
      </c>
      <c r="C89" s="34" t="s">
        <v>61</v>
      </c>
      <c r="D89" s="79">
        <v>180</v>
      </c>
      <c r="E89" s="40">
        <f t="shared" si="0"/>
        <v>17100</v>
      </c>
      <c r="F89" s="121" t="s">
        <v>208</v>
      </c>
      <c r="G89" s="122"/>
      <c r="H89" s="122"/>
      <c r="I89" s="123"/>
    </row>
    <row r="90" spans="1:9" ht="15.75" customHeight="1" thickTop="1" thickBot="1" x14ac:dyDescent="0.4">
      <c r="A90" s="42" t="s">
        <v>113</v>
      </c>
      <c r="B90" s="34"/>
      <c r="C90" s="34"/>
      <c r="D90" s="77"/>
      <c r="E90" s="40"/>
      <c r="F90" s="124"/>
      <c r="G90" s="125"/>
      <c r="H90" s="125"/>
      <c r="I90" s="126"/>
    </row>
    <row r="91" spans="1:9" ht="15.75" customHeight="1" thickTop="1" x14ac:dyDescent="0.35">
      <c r="A91" s="44" t="s">
        <v>114</v>
      </c>
      <c r="B91" s="95">
        <v>95</v>
      </c>
      <c r="C91" s="34" t="s">
        <v>61</v>
      </c>
      <c r="D91" s="79">
        <v>0</v>
      </c>
      <c r="E91" s="40">
        <f t="shared" si="0"/>
        <v>0</v>
      </c>
      <c r="F91" s="121" t="s">
        <v>209</v>
      </c>
      <c r="G91" s="122"/>
      <c r="H91" s="122"/>
      <c r="I91" s="123"/>
    </row>
    <row r="92" spans="1:9" ht="15.75" customHeight="1" x14ac:dyDescent="0.35">
      <c r="A92" s="44" t="s">
        <v>115</v>
      </c>
      <c r="B92" s="95">
        <v>95</v>
      </c>
      <c r="C92" s="34" t="s">
        <v>61</v>
      </c>
      <c r="D92" s="79">
        <v>0</v>
      </c>
      <c r="E92" s="40">
        <f t="shared" si="0"/>
        <v>0</v>
      </c>
      <c r="F92" s="121" t="s">
        <v>209</v>
      </c>
      <c r="G92" s="122"/>
      <c r="H92" s="122"/>
      <c r="I92" s="123"/>
    </row>
    <row r="93" spans="1:9" ht="15.75" customHeight="1" x14ac:dyDescent="0.35">
      <c r="A93" s="44" t="s">
        <v>116</v>
      </c>
      <c r="B93" s="95">
        <v>95</v>
      </c>
      <c r="C93" s="34" t="s">
        <v>61</v>
      </c>
      <c r="D93" s="79">
        <v>0</v>
      </c>
      <c r="E93" s="40">
        <f t="shared" si="0"/>
        <v>0</v>
      </c>
      <c r="F93" s="121" t="s">
        <v>209</v>
      </c>
      <c r="G93" s="122"/>
      <c r="H93" s="122"/>
      <c r="I93" s="123"/>
    </row>
    <row r="94" spans="1:9" ht="15.75" customHeight="1" x14ac:dyDescent="0.35">
      <c r="A94" s="44" t="s">
        <v>117</v>
      </c>
      <c r="B94" s="95">
        <v>95</v>
      </c>
      <c r="C94" s="34" t="s">
        <v>61</v>
      </c>
      <c r="D94" s="79">
        <v>0</v>
      </c>
      <c r="E94" s="40">
        <f t="shared" si="0"/>
        <v>0</v>
      </c>
      <c r="F94" s="121" t="s">
        <v>209</v>
      </c>
      <c r="G94" s="122"/>
      <c r="H94" s="122"/>
      <c r="I94" s="123"/>
    </row>
    <row r="95" spans="1:9" ht="15.75" customHeight="1" thickBot="1" x14ac:dyDescent="0.4">
      <c r="A95" s="43" t="s">
        <v>118</v>
      </c>
      <c r="B95" s="95">
        <f t="shared" ref="B95" si="4">$B$20</f>
        <v>95</v>
      </c>
      <c r="C95" s="34" t="s">
        <v>61</v>
      </c>
      <c r="D95" s="79">
        <v>150</v>
      </c>
      <c r="E95" s="40">
        <f t="shared" si="0"/>
        <v>14250</v>
      </c>
      <c r="F95" s="121"/>
      <c r="G95" s="122"/>
      <c r="H95" s="122"/>
      <c r="I95" s="123"/>
    </row>
    <row r="96" spans="1:9" ht="15.75" customHeight="1" thickTop="1" thickBot="1" x14ac:dyDescent="0.4">
      <c r="A96" s="42" t="s">
        <v>119</v>
      </c>
      <c r="B96" s="34"/>
      <c r="C96" s="34"/>
      <c r="D96" s="77"/>
      <c r="E96" s="40"/>
      <c r="F96" s="124"/>
      <c r="G96" s="125"/>
      <c r="H96" s="125"/>
      <c r="I96" s="126"/>
    </row>
    <row r="97" spans="1:9" ht="15.75" customHeight="1" thickTop="1" x14ac:dyDescent="0.35">
      <c r="A97" s="43" t="s">
        <v>120</v>
      </c>
      <c r="B97" s="95">
        <v>1</v>
      </c>
      <c r="C97" s="34" t="s">
        <v>93</v>
      </c>
      <c r="D97" s="79">
        <f>2375</f>
        <v>2375</v>
      </c>
      <c r="E97" s="40">
        <f t="shared" si="0"/>
        <v>2375</v>
      </c>
      <c r="F97" s="121"/>
      <c r="G97" s="122"/>
      <c r="H97" s="122"/>
      <c r="I97" s="123"/>
    </row>
    <row r="98" spans="1:9" ht="15.75" customHeight="1" x14ac:dyDescent="0.35">
      <c r="A98" s="43" t="s">
        <v>121</v>
      </c>
      <c r="B98" s="95">
        <v>1</v>
      </c>
      <c r="C98" s="34" t="s">
        <v>93</v>
      </c>
      <c r="D98" s="79">
        <v>0</v>
      </c>
      <c r="E98" s="40">
        <f t="shared" si="0"/>
        <v>0</v>
      </c>
      <c r="F98" s="121" t="s">
        <v>188</v>
      </c>
      <c r="G98" s="122"/>
      <c r="H98" s="122"/>
      <c r="I98" s="123"/>
    </row>
    <row r="99" spans="1:9" ht="15.75" customHeight="1" thickBot="1" x14ac:dyDescent="0.4">
      <c r="A99" s="43" t="s">
        <v>122</v>
      </c>
      <c r="B99" s="95">
        <v>1</v>
      </c>
      <c r="C99" s="34" t="s">
        <v>93</v>
      </c>
      <c r="D99" s="79">
        <v>0</v>
      </c>
      <c r="E99" s="40">
        <f t="shared" si="0"/>
        <v>0</v>
      </c>
      <c r="F99" s="121" t="s">
        <v>211</v>
      </c>
      <c r="G99" s="122"/>
      <c r="H99" s="122"/>
      <c r="I99" s="123"/>
    </row>
    <row r="100" spans="1:9" ht="15.75" customHeight="1" thickTop="1" thickBot="1" x14ac:dyDescent="0.4">
      <c r="A100" s="42" t="s">
        <v>123</v>
      </c>
      <c r="B100" s="34"/>
      <c r="C100" s="34"/>
      <c r="D100" s="77"/>
      <c r="E100" s="40"/>
      <c r="F100" s="124"/>
      <c r="G100" s="125"/>
      <c r="H100" s="125"/>
      <c r="I100" s="126"/>
    </row>
    <row r="101" spans="1:9" ht="30" customHeight="1" thickTop="1" x14ac:dyDescent="0.35">
      <c r="A101" s="43" t="s">
        <v>124</v>
      </c>
      <c r="B101" s="95">
        <v>1</v>
      </c>
      <c r="C101" s="34" t="s">
        <v>93</v>
      </c>
      <c r="D101" s="79">
        <f>118000+16000</f>
        <v>134000</v>
      </c>
      <c r="E101" s="40">
        <f t="shared" si="0"/>
        <v>134000</v>
      </c>
      <c r="F101" s="121" t="s">
        <v>212</v>
      </c>
      <c r="G101" s="122"/>
      <c r="H101" s="122"/>
      <c r="I101" s="123"/>
    </row>
    <row r="102" spans="1:9" ht="15.75" customHeight="1" x14ac:dyDescent="0.35">
      <c r="A102" s="44" t="s">
        <v>125</v>
      </c>
      <c r="B102" s="95">
        <v>1</v>
      </c>
      <c r="C102" s="34" t="s">
        <v>93</v>
      </c>
      <c r="D102" s="79">
        <v>13400</v>
      </c>
      <c r="E102" s="40">
        <f t="shared" si="0"/>
        <v>13400</v>
      </c>
      <c r="F102" s="121" t="s">
        <v>213</v>
      </c>
      <c r="G102" s="122"/>
      <c r="H102" s="122"/>
      <c r="I102" s="123"/>
    </row>
    <row r="103" spans="1:9" ht="15.75" customHeight="1" x14ac:dyDescent="0.35">
      <c r="A103" s="43" t="s">
        <v>126</v>
      </c>
      <c r="B103" s="95">
        <v>1</v>
      </c>
      <c r="C103" s="34" t="s">
        <v>93</v>
      </c>
      <c r="D103" s="79">
        <v>0</v>
      </c>
      <c r="E103" s="40">
        <f t="shared" ref="E103:E105" si="5">SUM(B103)*D103</f>
        <v>0</v>
      </c>
      <c r="F103" s="82"/>
      <c r="G103" s="83" t="s">
        <v>189</v>
      </c>
      <c r="H103" s="83"/>
      <c r="I103" s="84"/>
    </row>
    <row r="104" spans="1:9" ht="15.75" customHeight="1" x14ac:dyDescent="0.35">
      <c r="A104" s="43" t="s">
        <v>127</v>
      </c>
      <c r="B104" s="95"/>
      <c r="C104" s="34"/>
      <c r="D104" s="79"/>
      <c r="E104" s="40"/>
      <c r="F104" s="82"/>
      <c r="G104" s="83" t="s">
        <v>222</v>
      </c>
      <c r="H104" s="83"/>
      <c r="I104" s="84"/>
    </row>
    <row r="105" spans="1:9" ht="15.75" customHeight="1" x14ac:dyDescent="0.35">
      <c r="A105" s="89" t="s">
        <v>128</v>
      </c>
      <c r="B105" s="95">
        <v>1</v>
      </c>
      <c r="C105" s="34" t="s">
        <v>93</v>
      </c>
      <c r="D105" s="79">
        <v>0</v>
      </c>
      <c r="E105" s="40">
        <f t="shared" si="5"/>
        <v>0</v>
      </c>
      <c r="F105" s="82"/>
      <c r="G105" s="83" t="s">
        <v>189</v>
      </c>
      <c r="H105" s="83"/>
      <c r="I105" s="84"/>
    </row>
    <row r="106" spans="1:9" ht="15.75" customHeight="1" x14ac:dyDescent="0.35">
      <c r="A106" s="89" t="s">
        <v>129</v>
      </c>
      <c r="B106" s="95">
        <v>1</v>
      </c>
      <c r="C106" s="34" t="s">
        <v>93</v>
      </c>
      <c r="D106" s="79">
        <v>5000</v>
      </c>
      <c r="E106" s="40">
        <f t="shared" ref="E106" si="6">SUM(B106)*D106</f>
        <v>5000</v>
      </c>
      <c r="F106" s="82"/>
      <c r="G106" s="83" t="s">
        <v>214</v>
      </c>
      <c r="H106" s="83"/>
      <c r="I106" s="84"/>
    </row>
    <row r="107" spans="1:9" ht="15.75" customHeight="1" thickBot="1" x14ac:dyDescent="0.4">
      <c r="A107" s="89" t="s">
        <v>130</v>
      </c>
      <c r="B107" s="95">
        <v>1</v>
      </c>
      <c r="C107" s="34" t="s">
        <v>93</v>
      </c>
      <c r="D107" s="79">
        <v>0</v>
      </c>
      <c r="E107" s="40">
        <f t="shared" si="0"/>
        <v>0</v>
      </c>
      <c r="F107" s="121" t="s">
        <v>190</v>
      </c>
      <c r="G107" s="122"/>
      <c r="H107" s="122"/>
      <c r="I107" s="123"/>
    </row>
    <row r="108" spans="1:9" ht="15.75" customHeight="1" thickTop="1" thickBot="1" x14ac:dyDescent="0.4">
      <c r="A108" s="42" t="s">
        <v>131</v>
      </c>
      <c r="B108" s="34"/>
      <c r="C108" s="34"/>
      <c r="D108" s="77"/>
      <c r="E108" s="40"/>
      <c r="F108" s="124"/>
      <c r="G108" s="125"/>
      <c r="H108" s="125"/>
      <c r="I108" s="126"/>
    </row>
    <row r="109" spans="1:9" ht="15.75" customHeight="1" thickTop="1" x14ac:dyDescent="0.35">
      <c r="A109" s="43" t="s">
        <v>132</v>
      </c>
      <c r="B109" s="95">
        <v>1</v>
      </c>
      <c r="C109" s="34" t="s">
        <v>93</v>
      </c>
      <c r="D109" s="79">
        <v>1500</v>
      </c>
      <c r="E109" s="40">
        <f t="shared" si="0"/>
        <v>1500</v>
      </c>
      <c r="F109" s="121" t="s">
        <v>215</v>
      </c>
      <c r="G109" s="122"/>
      <c r="H109" s="122"/>
      <c r="I109" s="123"/>
    </row>
    <row r="110" spans="1:9" ht="15.75" customHeight="1" x14ac:dyDescent="0.35">
      <c r="A110" s="43" t="s">
        <v>133</v>
      </c>
      <c r="B110" s="95">
        <v>1</v>
      </c>
      <c r="C110" s="34" t="s">
        <v>93</v>
      </c>
      <c r="D110" s="79">
        <v>0</v>
      </c>
      <c r="E110" s="40">
        <f t="shared" si="0"/>
        <v>0</v>
      </c>
      <c r="F110" s="121" t="s">
        <v>216</v>
      </c>
      <c r="G110" s="122"/>
      <c r="H110" s="122"/>
      <c r="I110" s="123"/>
    </row>
    <row r="111" spans="1:9" ht="15.75" customHeight="1" x14ac:dyDescent="0.35">
      <c r="A111" s="43" t="s">
        <v>134</v>
      </c>
      <c r="B111" s="95">
        <v>1</v>
      </c>
      <c r="C111" s="34" t="s">
        <v>93</v>
      </c>
      <c r="D111" s="79">
        <v>0</v>
      </c>
      <c r="E111" s="40">
        <f t="shared" si="0"/>
        <v>0</v>
      </c>
      <c r="F111" s="121" t="s">
        <v>192</v>
      </c>
      <c r="G111" s="122"/>
      <c r="H111" s="122"/>
      <c r="I111" s="123"/>
    </row>
    <row r="112" spans="1:9" ht="15.75" customHeight="1" x14ac:dyDescent="0.35">
      <c r="A112" s="43" t="s">
        <v>135</v>
      </c>
      <c r="B112" s="95">
        <v>1</v>
      </c>
      <c r="C112" s="34" t="s">
        <v>93</v>
      </c>
      <c r="D112" s="79">
        <f>7500+4000</f>
        <v>11500</v>
      </c>
      <c r="E112" s="40">
        <f t="shared" si="0"/>
        <v>11500</v>
      </c>
      <c r="F112" s="121" t="s">
        <v>194</v>
      </c>
      <c r="G112" s="122"/>
      <c r="H112" s="122"/>
      <c r="I112" s="123"/>
    </row>
    <row r="113" spans="1:9" ht="15.75" customHeight="1" x14ac:dyDescent="0.35">
      <c r="A113" s="43" t="s">
        <v>136</v>
      </c>
      <c r="B113" s="95">
        <v>1</v>
      </c>
      <c r="C113" s="34" t="s">
        <v>93</v>
      </c>
      <c r="D113" s="79">
        <v>39600</v>
      </c>
      <c r="E113" s="40">
        <f t="shared" si="0"/>
        <v>39600</v>
      </c>
      <c r="F113" s="121"/>
      <c r="G113" s="122"/>
      <c r="H113" s="122"/>
      <c r="I113" s="123"/>
    </row>
    <row r="114" spans="1:9" ht="15.75" customHeight="1" x14ac:dyDescent="0.35">
      <c r="A114" s="43" t="s">
        <v>137</v>
      </c>
      <c r="B114" s="95">
        <v>1</v>
      </c>
      <c r="C114" s="34" t="s">
        <v>93</v>
      </c>
      <c r="D114" s="79">
        <v>0</v>
      </c>
      <c r="E114" s="40">
        <f t="shared" si="0"/>
        <v>0</v>
      </c>
      <c r="F114" s="121" t="s">
        <v>198</v>
      </c>
      <c r="G114" s="122"/>
      <c r="H114" s="122"/>
      <c r="I114" s="123"/>
    </row>
    <row r="115" spans="1:9" ht="15.75" customHeight="1" x14ac:dyDescent="0.35">
      <c r="A115" s="43" t="s">
        <v>138</v>
      </c>
      <c r="B115" s="95">
        <v>1</v>
      </c>
      <c r="C115" s="34" t="s">
        <v>93</v>
      </c>
      <c r="D115" s="79">
        <v>32700</v>
      </c>
      <c r="E115" s="40">
        <f t="shared" ref="E115:E146" si="7">SUM(B115)*D115</f>
        <v>32700</v>
      </c>
      <c r="F115" s="121"/>
      <c r="G115" s="122"/>
      <c r="H115" s="122"/>
      <c r="I115" s="123"/>
    </row>
    <row r="116" spans="1:9" ht="15.75" customHeight="1" x14ac:dyDescent="0.35">
      <c r="A116" s="43" t="s">
        <v>139</v>
      </c>
      <c r="B116" s="95">
        <v>15</v>
      </c>
      <c r="C116" s="34" t="s">
        <v>140</v>
      </c>
      <c r="D116" s="79">
        <v>83.33</v>
      </c>
      <c r="E116" s="40">
        <f t="shared" si="7"/>
        <v>1249.95</v>
      </c>
      <c r="F116" s="121" t="s">
        <v>141</v>
      </c>
      <c r="G116" s="122"/>
      <c r="H116" s="122"/>
      <c r="I116" s="123"/>
    </row>
    <row r="117" spans="1:9" ht="15.75" customHeight="1" x14ac:dyDescent="0.35">
      <c r="A117" s="43" t="s">
        <v>142</v>
      </c>
      <c r="B117" s="95">
        <v>1</v>
      </c>
      <c r="C117" s="34" t="s">
        <v>93</v>
      </c>
      <c r="D117" s="79">
        <v>15000</v>
      </c>
      <c r="E117" s="40">
        <f t="shared" si="7"/>
        <v>15000</v>
      </c>
      <c r="F117" s="121" t="s">
        <v>143</v>
      </c>
      <c r="G117" s="122"/>
      <c r="H117" s="122"/>
      <c r="I117" s="123"/>
    </row>
    <row r="118" spans="1:9" ht="15.75" customHeight="1" thickBot="1" x14ac:dyDescent="0.4">
      <c r="A118" s="43" t="s">
        <v>144</v>
      </c>
      <c r="B118" s="95">
        <v>1</v>
      </c>
      <c r="C118" s="34" t="s">
        <v>93</v>
      </c>
      <c r="D118" s="79">
        <v>396000</v>
      </c>
      <c r="E118" s="40">
        <f t="shared" si="7"/>
        <v>396000</v>
      </c>
      <c r="F118" s="121" t="s">
        <v>145</v>
      </c>
      <c r="G118" s="122"/>
      <c r="H118" s="122"/>
      <c r="I118" s="123"/>
    </row>
    <row r="119" spans="1:9" ht="15.75" customHeight="1" thickTop="1" thickBot="1" x14ac:dyDescent="0.4">
      <c r="A119" s="42" t="s">
        <v>146</v>
      </c>
      <c r="B119" s="34"/>
      <c r="C119" s="34"/>
      <c r="D119" s="77"/>
      <c r="E119" s="40"/>
      <c r="F119" s="124"/>
      <c r="G119" s="125"/>
      <c r="H119" s="125"/>
      <c r="I119" s="126"/>
    </row>
    <row r="120" spans="1:9" ht="15.75" customHeight="1" thickTop="1" x14ac:dyDescent="0.35">
      <c r="A120" s="43" t="s">
        <v>147</v>
      </c>
      <c r="B120" s="95">
        <v>1</v>
      </c>
      <c r="C120" s="34" t="s">
        <v>93</v>
      </c>
      <c r="D120" s="79">
        <v>0</v>
      </c>
      <c r="E120" s="40">
        <f t="shared" si="7"/>
        <v>0</v>
      </c>
      <c r="F120" s="121" t="s">
        <v>191</v>
      </c>
      <c r="G120" s="122"/>
      <c r="H120" s="122"/>
      <c r="I120" s="123"/>
    </row>
    <row r="121" spans="1:9" ht="15.75" customHeight="1" x14ac:dyDescent="0.35">
      <c r="A121" s="43" t="s">
        <v>148</v>
      </c>
      <c r="B121" s="95">
        <v>1</v>
      </c>
      <c r="C121" s="34" t="s">
        <v>93</v>
      </c>
      <c r="D121" s="79">
        <v>0</v>
      </c>
      <c r="E121" s="40">
        <f t="shared" si="7"/>
        <v>0</v>
      </c>
      <c r="F121" s="121" t="s">
        <v>199</v>
      </c>
      <c r="G121" s="122"/>
      <c r="H121" s="122"/>
      <c r="I121" s="123"/>
    </row>
    <row r="122" spans="1:9" ht="15.75" customHeight="1" x14ac:dyDescent="0.35">
      <c r="A122" s="41" t="s">
        <v>149</v>
      </c>
      <c r="B122" s="95">
        <v>1</v>
      </c>
      <c r="C122" s="34" t="s">
        <v>76</v>
      </c>
      <c r="D122" s="79">
        <v>0</v>
      </c>
      <c r="E122" s="40">
        <f t="shared" si="7"/>
        <v>0</v>
      </c>
      <c r="F122" s="121" t="s">
        <v>192</v>
      </c>
      <c r="G122" s="122"/>
      <c r="H122" s="122"/>
      <c r="I122" s="123"/>
    </row>
    <row r="123" spans="1:9" ht="15.75" customHeight="1" x14ac:dyDescent="0.35">
      <c r="A123" s="43" t="s">
        <v>150</v>
      </c>
      <c r="B123" s="95">
        <v>1</v>
      </c>
      <c r="C123" s="34" t="s">
        <v>93</v>
      </c>
      <c r="D123" s="79">
        <v>1600</v>
      </c>
      <c r="E123" s="40">
        <f t="shared" si="7"/>
        <v>1600</v>
      </c>
      <c r="F123" s="121"/>
      <c r="G123" s="122"/>
      <c r="H123" s="122"/>
      <c r="I123" s="123"/>
    </row>
    <row r="124" spans="1:9" ht="15.75" customHeight="1" thickBot="1" x14ac:dyDescent="0.4">
      <c r="A124" s="43" t="s">
        <v>151</v>
      </c>
      <c r="B124" s="95">
        <v>1</v>
      </c>
      <c r="C124" s="34" t="s">
        <v>93</v>
      </c>
      <c r="D124" s="79">
        <v>0</v>
      </c>
      <c r="E124" s="40">
        <f t="shared" si="7"/>
        <v>0</v>
      </c>
      <c r="F124" s="121" t="s">
        <v>198</v>
      </c>
      <c r="G124" s="122"/>
      <c r="H124" s="122"/>
      <c r="I124" s="123"/>
    </row>
    <row r="125" spans="1:9" ht="15.75" customHeight="1" thickTop="1" thickBot="1" x14ac:dyDescent="0.4">
      <c r="A125" s="42" t="s">
        <v>152</v>
      </c>
      <c r="B125" s="68"/>
      <c r="C125" s="34"/>
      <c r="D125" s="77"/>
      <c r="E125" s="40"/>
      <c r="F125" s="124"/>
      <c r="G125" s="125"/>
      <c r="H125" s="125"/>
      <c r="I125" s="126"/>
    </row>
    <row r="126" spans="1:9" ht="15.75" customHeight="1" thickTop="1" x14ac:dyDescent="0.35">
      <c r="A126" s="43" t="s">
        <v>153</v>
      </c>
      <c r="B126" s="95">
        <v>1</v>
      </c>
      <c r="C126" s="34" t="s">
        <v>93</v>
      </c>
      <c r="D126" s="79">
        <v>0</v>
      </c>
      <c r="E126" s="40">
        <f t="shared" si="7"/>
        <v>0</v>
      </c>
      <c r="F126" s="121" t="s">
        <v>206</v>
      </c>
      <c r="G126" s="122"/>
      <c r="H126" s="122"/>
      <c r="I126" s="123"/>
    </row>
    <row r="127" spans="1:9" ht="15.75" customHeight="1" x14ac:dyDescent="0.35">
      <c r="A127" s="43" t="s">
        <v>154</v>
      </c>
      <c r="B127" s="95">
        <v>1</v>
      </c>
      <c r="C127" s="34" t="s">
        <v>93</v>
      </c>
      <c r="D127" s="79">
        <f>49500+7896+5000</f>
        <v>62396</v>
      </c>
      <c r="E127" s="40">
        <f t="shared" si="7"/>
        <v>62396</v>
      </c>
      <c r="F127" s="121"/>
      <c r="G127" s="122"/>
      <c r="H127" s="122"/>
      <c r="I127" s="123"/>
    </row>
    <row r="128" spans="1:9" ht="15.75" customHeight="1" x14ac:dyDescent="0.35">
      <c r="A128" s="43" t="s">
        <v>155</v>
      </c>
      <c r="B128" s="95">
        <v>1</v>
      </c>
      <c r="C128" s="34" t="s">
        <v>93</v>
      </c>
      <c r="D128" s="79">
        <v>2100</v>
      </c>
      <c r="E128" s="40">
        <f t="shared" si="7"/>
        <v>2100</v>
      </c>
      <c r="F128" s="121" t="s">
        <v>217</v>
      </c>
      <c r="G128" s="122"/>
      <c r="H128" s="122"/>
      <c r="I128" s="123"/>
    </row>
    <row r="129" spans="1:10" ht="15.75" customHeight="1" x14ac:dyDescent="0.35">
      <c r="A129" s="43" t="s">
        <v>156</v>
      </c>
      <c r="B129" s="95">
        <v>95</v>
      </c>
      <c r="C129" s="34" t="s">
        <v>140</v>
      </c>
      <c r="D129" s="79">
        <v>300</v>
      </c>
      <c r="E129" s="40">
        <f t="shared" si="7"/>
        <v>28500</v>
      </c>
      <c r="F129" s="121" t="s">
        <v>218</v>
      </c>
      <c r="G129" s="122"/>
      <c r="H129" s="122"/>
      <c r="I129" s="123"/>
    </row>
    <row r="130" spans="1:10" ht="15.75" customHeight="1" x14ac:dyDescent="0.35">
      <c r="A130" s="43" t="s">
        <v>157</v>
      </c>
      <c r="B130" s="95">
        <v>1</v>
      </c>
      <c r="C130" s="34" t="s">
        <v>93</v>
      </c>
      <c r="D130" s="79">
        <v>0</v>
      </c>
      <c r="E130" s="40">
        <f t="shared" si="7"/>
        <v>0</v>
      </c>
      <c r="F130" s="121" t="s">
        <v>195</v>
      </c>
      <c r="G130" s="122"/>
      <c r="H130" s="122"/>
      <c r="I130" s="123"/>
    </row>
    <row r="131" spans="1:10" ht="15.75" customHeight="1" thickBot="1" x14ac:dyDescent="0.4">
      <c r="A131" s="43" t="s">
        <v>158</v>
      </c>
      <c r="B131" s="95">
        <v>132</v>
      </c>
      <c r="C131" s="68" t="s">
        <v>140</v>
      </c>
      <c r="D131" s="79">
        <v>75</v>
      </c>
      <c r="E131" s="40">
        <f t="shared" si="7"/>
        <v>9900</v>
      </c>
      <c r="F131" s="121"/>
      <c r="G131" s="122"/>
      <c r="H131" s="122"/>
      <c r="I131" s="123"/>
    </row>
    <row r="132" spans="1:10" ht="15.75" customHeight="1" thickTop="1" thickBot="1" x14ac:dyDescent="0.4">
      <c r="A132" s="42" t="s">
        <v>159</v>
      </c>
      <c r="B132" s="34"/>
      <c r="C132" s="34"/>
      <c r="D132" s="77"/>
      <c r="E132" s="40"/>
      <c r="F132" s="124"/>
      <c r="G132" s="125"/>
      <c r="H132" s="125"/>
      <c r="I132" s="126"/>
    </row>
    <row r="133" spans="1:10" ht="15.75" customHeight="1" thickTop="1" x14ac:dyDescent="0.35">
      <c r="A133" s="41" t="s">
        <v>160</v>
      </c>
      <c r="B133" s="95">
        <v>1</v>
      </c>
      <c r="C133" s="34" t="s">
        <v>76</v>
      </c>
      <c r="D133" s="79">
        <v>229321</v>
      </c>
      <c r="E133" s="40">
        <f t="shared" si="7"/>
        <v>229321</v>
      </c>
      <c r="F133" s="121" t="s">
        <v>219</v>
      </c>
      <c r="G133" s="122"/>
      <c r="H133" s="122"/>
      <c r="I133" s="123"/>
    </row>
    <row r="134" spans="1:10" ht="15.75" customHeight="1" x14ac:dyDescent="0.35">
      <c r="A134" s="41" t="s">
        <v>161</v>
      </c>
      <c r="B134" s="96">
        <v>1</v>
      </c>
      <c r="C134" s="34" t="s">
        <v>76</v>
      </c>
      <c r="D134" s="79">
        <v>15000</v>
      </c>
      <c r="E134" s="40">
        <f t="shared" si="7"/>
        <v>15000</v>
      </c>
      <c r="F134" s="121" t="s">
        <v>196</v>
      </c>
      <c r="G134" s="122"/>
      <c r="H134" s="122"/>
      <c r="I134" s="123"/>
    </row>
    <row r="135" spans="1:10" ht="15.75" customHeight="1" thickBot="1" x14ac:dyDescent="0.4">
      <c r="A135" s="41" t="s">
        <v>162</v>
      </c>
      <c r="B135" s="34"/>
      <c r="C135" s="34"/>
      <c r="D135" s="77"/>
      <c r="E135" s="70" t="s">
        <v>163</v>
      </c>
      <c r="F135" s="124" t="s">
        <v>164</v>
      </c>
      <c r="G135" s="125"/>
      <c r="H135" s="125"/>
      <c r="I135" s="126"/>
      <c r="J135" s="18"/>
    </row>
    <row r="136" spans="1:10" ht="15.75" customHeight="1" thickTop="1" thickBot="1" x14ac:dyDescent="0.4">
      <c r="A136" s="42" t="s">
        <v>165</v>
      </c>
      <c r="B136" s="87"/>
      <c r="C136" s="68"/>
      <c r="D136" s="91"/>
      <c r="E136" s="92"/>
      <c r="F136" s="124" t="s">
        <v>166</v>
      </c>
      <c r="G136" s="125"/>
      <c r="H136" s="125"/>
      <c r="I136" s="126"/>
    </row>
    <row r="137" spans="1:10" ht="15.75" customHeight="1" thickTop="1" x14ac:dyDescent="0.35">
      <c r="A137" s="69"/>
      <c r="B137" s="95">
        <v>1</v>
      </c>
      <c r="C137" s="68" t="s">
        <v>93</v>
      </c>
      <c r="D137" s="93">
        <v>260000</v>
      </c>
      <c r="E137" s="92">
        <f t="shared" ref="E137:E139" si="8">SUM(B137)*D137</f>
        <v>260000</v>
      </c>
      <c r="F137" s="158" t="s">
        <v>221</v>
      </c>
      <c r="G137" s="159"/>
      <c r="H137" s="159"/>
      <c r="I137" s="160"/>
    </row>
    <row r="138" spans="1:10" ht="15.75" customHeight="1" x14ac:dyDescent="0.35">
      <c r="A138" s="69"/>
      <c r="B138" s="95"/>
      <c r="C138" s="68" t="s">
        <v>93</v>
      </c>
      <c r="D138" s="93"/>
      <c r="E138" s="92">
        <f t="shared" si="8"/>
        <v>0</v>
      </c>
      <c r="F138" s="158"/>
      <c r="G138" s="159"/>
      <c r="H138" s="159"/>
      <c r="I138" s="160"/>
    </row>
    <row r="139" spans="1:10" ht="15.75" customHeight="1" x14ac:dyDescent="0.35">
      <c r="A139" s="69"/>
      <c r="B139" s="95"/>
      <c r="C139" s="68" t="s">
        <v>93</v>
      </c>
      <c r="D139" s="93"/>
      <c r="E139" s="92">
        <f t="shared" si="8"/>
        <v>0</v>
      </c>
      <c r="F139" s="158"/>
      <c r="G139" s="159"/>
      <c r="H139" s="159"/>
      <c r="I139" s="160"/>
    </row>
    <row r="140" spans="1:10" ht="15.75" customHeight="1" x14ac:dyDescent="0.35">
      <c r="A140" s="69"/>
      <c r="B140" s="95"/>
      <c r="C140" s="68" t="s">
        <v>93</v>
      </c>
      <c r="D140" s="93"/>
      <c r="E140" s="92">
        <f t="shared" ref="E140:E142" si="9">SUM(B140)*D140</f>
        <v>0</v>
      </c>
      <c r="F140" s="158"/>
      <c r="G140" s="159"/>
      <c r="H140" s="159"/>
      <c r="I140" s="160"/>
    </row>
    <row r="141" spans="1:10" ht="15.75" customHeight="1" x14ac:dyDescent="0.35">
      <c r="A141" s="69"/>
      <c r="B141" s="95"/>
      <c r="C141" s="68" t="s">
        <v>93</v>
      </c>
      <c r="D141" s="93"/>
      <c r="E141" s="92">
        <f t="shared" si="9"/>
        <v>0</v>
      </c>
      <c r="F141" s="158"/>
      <c r="G141" s="159"/>
      <c r="H141" s="159"/>
      <c r="I141" s="160"/>
    </row>
    <row r="142" spans="1:10" ht="15.75" customHeight="1" thickBot="1" x14ac:dyDescent="0.4">
      <c r="A142" s="69"/>
      <c r="B142" s="95"/>
      <c r="C142" s="68" t="s">
        <v>93</v>
      </c>
      <c r="D142" s="93"/>
      <c r="E142" s="92">
        <f t="shared" si="9"/>
        <v>0</v>
      </c>
      <c r="F142" s="158"/>
      <c r="G142" s="159"/>
      <c r="H142" s="159"/>
      <c r="I142" s="160"/>
    </row>
    <row r="143" spans="1:10" ht="15.75" customHeight="1" thickTop="1" thickBot="1" x14ac:dyDescent="0.4">
      <c r="A143" s="42" t="s">
        <v>167</v>
      </c>
      <c r="B143" s="34"/>
      <c r="C143" s="34"/>
      <c r="D143" s="77"/>
      <c r="E143" s="40"/>
      <c r="F143" s="124"/>
      <c r="G143" s="125"/>
      <c r="H143" s="125"/>
      <c r="I143" s="126"/>
    </row>
    <row r="144" spans="1:10" ht="15.75" customHeight="1" thickTop="1" x14ac:dyDescent="0.35">
      <c r="A144" s="41" t="s">
        <v>168</v>
      </c>
      <c r="B144" s="95">
        <v>132</v>
      </c>
      <c r="C144" s="68" t="s">
        <v>140</v>
      </c>
      <c r="D144" s="79">
        <v>0</v>
      </c>
      <c r="E144" s="40">
        <f t="shared" si="7"/>
        <v>0</v>
      </c>
      <c r="F144" s="121" t="s">
        <v>197</v>
      </c>
      <c r="G144" s="122"/>
      <c r="H144" s="122"/>
      <c r="I144" s="123"/>
    </row>
    <row r="145" spans="1:10" ht="15.75" customHeight="1" x14ac:dyDescent="0.35">
      <c r="A145" s="41" t="s">
        <v>169</v>
      </c>
      <c r="B145" s="95">
        <v>1</v>
      </c>
      <c r="C145" s="34" t="s">
        <v>93</v>
      </c>
      <c r="D145" s="79">
        <v>0</v>
      </c>
      <c r="E145" s="40">
        <f t="shared" si="7"/>
        <v>0</v>
      </c>
      <c r="F145" s="121" t="s">
        <v>197</v>
      </c>
      <c r="G145" s="122"/>
      <c r="H145" s="122"/>
      <c r="I145" s="123"/>
    </row>
    <row r="146" spans="1:10" ht="15.75" customHeight="1" x14ac:dyDescent="0.35">
      <c r="A146" s="41" t="s">
        <v>170</v>
      </c>
      <c r="B146" s="95">
        <v>1</v>
      </c>
      <c r="C146" s="34" t="s">
        <v>93</v>
      </c>
      <c r="D146" s="79">
        <v>0</v>
      </c>
      <c r="E146" s="40">
        <f t="shared" si="7"/>
        <v>0</v>
      </c>
      <c r="F146" s="121" t="s">
        <v>197</v>
      </c>
      <c r="G146" s="122"/>
      <c r="H146" s="122"/>
      <c r="I146" s="123"/>
    </row>
    <row r="147" spans="1:10" ht="15.75" customHeight="1" thickBot="1" x14ac:dyDescent="0.4">
      <c r="A147" s="41"/>
      <c r="B147" s="34"/>
      <c r="C147" s="34"/>
      <c r="D147" s="39"/>
      <c r="E147" s="40"/>
      <c r="F147" s="124"/>
      <c r="G147" s="125"/>
      <c r="H147" s="125"/>
      <c r="I147" s="126"/>
    </row>
    <row r="148" spans="1:10" ht="23.25" customHeight="1" thickTop="1" thickBot="1" x14ac:dyDescent="0.4">
      <c r="A148" s="45" t="s">
        <v>171</v>
      </c>
      <c r="B148" s="46"/>
      <c r="C148" s="47"/>
      <c r="D148" s="48"/>
      <c r="E148" s="49">
        <f>SUM(E40:E146)</f>
        <v>2742982.5</v>
      </c>
      <c r="F148" s="164"/>
      <c r="G148" s="165"/>
      <c r="H148" s="165"/>
      <c r="I148" s="166"/>
    </row>
    <row r="149" spans="1:10" ht="23.25" customHeight="1" thickTop="1" thickBot="1" x14ac:dyDescent="0.4">
      <c r="A149" s="45" t="s">
        <v>172</v>
      </c>
      <c r="B149" s="46"/>
      <c r="C149" s="47"/>
      <c r="D149" s="48"/>
      <c r="E149" s="85">
        <f>SUM(E148)/B20</f>
        <v>28873.5</v>
      </c>
      <c r="F149" s="164"/>
      <c r="G149" s="165"/>
      <c r="H149" s="165"/>
      <c r="I149" s="166"/>
    </row>
    <row r="150" spans="1:10" ht="23.25" customHeight="1" thickTop="1" thickBot="1" x14ac:dyDescent="0.4">
      <c r="A150" s="50"/>
      <c r="B150" s="51"/>
      <c r="C150" s="51"/>
      <c r="D150" s="51"/>
      <c r="E150" s="52"/>
      <c r="F150" s="53"/>
      <c r="G150" s="53"/>
      <c r="H150" s="53"/>
      <c r="I150" s="53"/>
    </row>
    <row r="151" spans="1:10" ht="23.25" customHeight="1" thickTop="1" thickBot="1" x14ac:dyDescent="0.4">
      <c r="A151" s="45" t="s">
        <v>173</v>
      </c>
      <c r="B151" s="46"/>
      <c r="C151" s="47"/>
      <c r="D151" s="48"/>
      <c r="E151" s="49"/>
      <c r="F151" s="164"/>
      <c r="G151" s="165"/>
      <c r="H151" s="165"/>
      <c r="I151" s="166"/>
    </row>
    <row r="152" spans="1:10" ht="23.25" customHeight="1" thickTop="1" x14ac:dyDescent="0.35">
      <c r="A152" s="54" t="s">
        <v>174</v>
      </c>
      <c r="B152" s="55"/>
      <c r="C152" s="56"/>
      <c r="D152" s="57"/>
      <c r="E152" s="80">
        <v>0.04</v>
      </c>
      <c r="F152" s="167"/>
      <c r="G152" s="168"/>
      <c r="H152" s="168"/>
      <c r="I152" s="169"/>
    </row>
    <row r="153" spans="1:10" ht="23.25" customHeight="1" thickBot="1" x14ac:dyDescent="0.4">
      <c r="A153" s="54" t="s">
        <v>175</v>
      </c>
      <c r="B153" s="58"/>
      <c r="C153" s="59"/>
      <c r="D153" s="60"/>
      <c r="E153" s="81">
        <v>0.01</v>
      </c>
      <c r="F153" s="170"/>
      <c r="G153" s="171"/>
      <c r="H153" s="171"/>
      <c r="I153" s="172"/>
    </row>
    <row r="154" spans="1:10" ht="23.15" customHeight="1" thickTop="1" thickBot="1" x14ac:dyDescent="0.4">
      <c r="A154" s="45" t="s">
        <v>176</v>
      </c>
      <c r="B154" s="46"/>
      <c r="C154" s="47"/>
      <c r="D154" s="48"/>
      <c r="E154" s="61">
        <f>SUM(E152:E153)</f>
        <v>0.05</v>
      </c>
      <c r="F154" s="164"/>
      <c r="G154" s="165"/>
      <c r="H154" s="165"/>
      <c r="I154" s="166"/>
    </row>
    <row r="155" spans="1:10" ht="23.25" customHeight="1" thickTop="1" thickBot="1" x14ac:dyDescent="0.4">
      <c r="A155" s="50"/>
      <c r="B155" s="51"/>
      <c r="C155" s="51"/>
      <c r="D155" s="51"/>
      <c r="E155" s="52"/>
      <c r="F155" s="53"/>
      <c r="G155" s="53"/>
      <c r="H155" s="53"/>
      <c r="I155" s="53"/>
    </row>
    <row r="156" spans="1:10" ht="23.15" customHeight="1" thickTop="1" thickBot="1" x14ac:dyDescent="0.4">
      <c r="A156" s="90" t="s">
        <v>177</v>
      </c>
      <c r="B156" s="46"/>
      <c r="C156" s="47"/>
      <c r="D156" s="48"/>
      <c r="E156" s="97">
        <v>2528</v>
      </c>
      <c r="F156" s="161" t="s">
        <v>178</v>
      </c>
      <c r="G156" s="162"/>
      <c r="H156" s="162"/>
      <c r="I156" s="163"/>
      <c r="J156" s="18"/>
    </row>
    <row r="157" spans="1:10" ht="16" thickTop="1" x14ac:dyDescent="0.35"/>
  </sheetData>
  <sheetProtection algorithmName="SHA-512" hashValue="cKCZlH1gAGsB+kHmhNYNuxYocpAWwP80QL7rDyDlRW59CgHfiBwMm+6fTMhV0wA+xa2nKTeJQXEYAkNDvZi4vQ==" saltValue="VFS4dltw3c92VO8zP+ulNg==" spinCount="100000" sheet="1" selectLockedCells="1"/>
  <mergeCells count="123">
    <mergeCell ref="F88:I88"/>
    <mergeCell ref="F140:I140"/>
    <mergeCell ref="F141:I141"/>
    <mergeCell ref="F142:I142"/>
    <mergeCell ref="F137:I137"/>
    <mergeCell ref="F138:I138"/>
    <mergeCell ref="F139:I139"/>
    <mergeCell ref="B4:H4"/>
    <mergeCell ref="F156:I156"/>
    <mergeCell ref="F148:I148"/>
    <mergeCell ref="F149:I149"/>
    <mergeCell ref="F151:I151"/>
    <mergeCell ref="F154:I154"/>
    <mergeCell ref="F152:I152"/>
    <mergeCell ref="F153:I153"/>
    <mergeCell ref="F135:I135"/>
    <mergeCell ref="F143:I143"/>
    <mergeCell ref="F144:I144"/>
    <mergeCell ref="F145:I145"/>
    <mergeCell ref="F146:I146"/>
    <mergeCell ref="F147:I147"/>
    <mergeCell ref="F129:I129"/>
    <mergeCell ref="F130:I130"/>
    <mergeCell ref="F131:I131"/>
    <mergeCell ref="F132:I132"/>
    <mergeCell ref="F133:I133"/>
    <mergeCell ref="F134:I134"/>
    <mergeCell ref="F123:I123"/>
    <mergeCell ref="F124:I124"/>
    <mergeCell ref="F125:I125"/>
    <mergeCell ref="F136:I136"/>
    <mergeCell ref="F126:I126"/>
    <mergeCell ref="F127:I127"/>
    <mergeCell ref="F128:I128"/>
    <mergeCell ref="F118:I118"/>
    <mergeCell ref="F119:I119"/>
    <mergeCell ref="F120:I120"/>
    <mergeCell ref="F121:I121"/>
    <mergeCell ref="F122:I122"/>
    <mergeCell ref="F112:I112"/>
    <mergeCell ref="F113:I113"/>
    <mergeCell ref="F114:I114"/>
    <mergeCell ref="F115:I115"/>
    <mergeCell ref="F116:I116"/>
    <mergeCell ref="F117:I117"/>
    <mergeCell ref="F102:I102"/>
    <mergeCell ref="F107:I107"/>
    <mergeCell ref="F108:I108"/>
    <mergeCell ref="F109:I109"/>
    <mergeCell ref="F110:I110"/>
    <mergeCell ref="F111:I111"/>
    <mergeCell ref="F96:I96"/>
    <mergeCell ref="F97:I97"/>
    <mergeCell ref="F98:I98"/>
    <mergeCell ref="F99:I99"/>
    <mergeCell ref="F100:I100"/>
    <mergeCell ref="F101:I101"/>
    <mergeCell ref="F90:I90"/>
    <mergeCell ref="F91:I91"/>
    <mergeCell ref="F92:I92"/>
    <mergeCell ref="F93:I93"/>
    <mergeCell ref="F94:I94"/>
    <mergeCell ref="F95:I95"/>
    <mergeCell ref="F67:I67"/>
    <mergeCell ref="F68:I68"/>
    <mergeCell ref="F69:I69"/>
    <mergeCell ref="F83:I83"/>
    <mergeCell ref="F84:I84"/>
    <mergeCell ref="F85:I85"/>
    <mergeCell ref="F86:I86"/>
    <mergeCell ref="F87:I87"/>
    <mergeCell ref="F89:I89"/>
    <mergeCell ref="F76:I76"/>
    <mergeCell ref="F77:I77"/>
    <mergeCell ref="F78:I78"/>
    <mergeCell ref="F80:I80"/>
    <mergeCell ref="F81:I81"/>
    <mergeCell ref="F82:I82"/>
    <mergeCell ref="F70:I70"/>
    <mergeCell ref="F71:I71"/>
    <mergeCell ref="F72:I72"/>
    <mergeCell ref="F40:I40"/>
    <mergeCell ref="F41:I41"/>
    <mergeCell ref="A28:I28"/>
    <mergeCell ref="A29:I29"/>
    <mergeCell ref="A30:I30"/>
    <mergeCell ref="A31:I31"/>
    <mergeCell ref="A32:I32"/>
    <mergeCell ref="A33:I33"/>
    <mergeCell ref="F52:I52"/>
    <mergeCell ref="D5:E5"/>
    <mergeCell ref="A26:I26"/>
    <mergeCell ref="A27:I27"/>
    <mergeCell ref="A36:I36"/>
    <mergeCell ref="A37:I37"/>
    <mergeCell ref="F38:I38"/>
    <mergeCell ref="A34:I34"/>
    <mergeCell ref="A35:I35"/>
    <mergeCell ref="F39:I39"/>
    <mergeCell ref="B6:H6"/>
    <mergeCell ref="F53:I53"/>
    <mergeCell ref="F54:I54"/>
    <mergeCell ref="F42:I42"/>
    <mergeCell ref="F43:I43"/>
    <mergeCell ref="F48:I48"/>
    <mergeCell ref="F49:I49"/>
    <mergeCell ref="F50:I50"/>
    <mergeCell ref="F51:I51"/>
    <mergeCell ref="F73:I73"/>
    <mergeCell ref="F58:I58"/>
    <mergeCell ref="F59:I59"/>
    <mergeCell ref="F55:I55"/>
    <mergeCell ref="F56:I56"/>
    <mergeCell ref="F57:I57"/>
    <mergeCell ref="F74:I74"/>
    <mergeCell ref="F75:I75"/>
    <mergeCell ref="F64:I64"/>
    <mergeCell ref="F65:I65"/>
    <mergeCell ref="F66:I66"/>
    <mergeCell ref="F60:I60"/>
    <mergeCell ref="F61:I61"/>
    <mergeCell ref="F62:I62"/>
    <mergeCell ref="F63:I63"/>
  </mergeCells>
  <pageMargins left="0.7" right="0.7" top="0.75" bottom="0.75" header="0.3" footer="0.3"/>
  <pageSetup paperSize="8" scale="73" fitToHeight="0" orientation="portrait" r:id="rId1"/>
  <rowBreaks count="1" manualBreakCount="1">
    <brk id="6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570E-717D-40C6-BC31-9D41263EC60E}">
  <sheetPr>
    <tabColor rgb="FF7030A0"/>
    <pageSetUpPr fitToPage="1"/>
  </sheetPr>
  <dimension ref="A1:K157"/>
  <sheetViews>
    <sheetView view="pageBreakPreview" zoomScaleNormal="100" zoomScaleSheetLayoutView="100" workbookViewId="0">
      <selection activeCell="B4" sqref="B4:H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10" ht="30" customHeight="1" x14ac:dyDescent="0.35">
      <c r="A1" s="26" t="s">
        <v>0</v>
      </c>
      <c r="B1" s="2"/>
      <c r="C1" s="23"/>
      <c r="D1" s="2"/>
      <c r="E1" s="2"/>
      <c r="F1" s="12"/>
      <c r="G1" s="17"/>
      <c r="H1" s="17"/>
      <c r="I1" s="3"/>
    </row>
    <row r="2" spans="1:10" ht="30" customHeight="1" x14ac:dyDescent="0.35">
      <c r="A2" s="5" t="s">
        <v>1</v>
      </c>
      <c r="I2" s="4"/>
    </row>
    <row r="3" spans="1:10" ht="30" customHeight="1" x14ac:dyDescent="0.35">
      <c r="A3" s="5" t="s">
        <v>17</v>
      </c>
      <c r="I3" s="4"/>
    </row>
    <row r="4" spans="1:10" ht="30" customHeight="1" x14ac:dyDescent="0.35">
      <c r="A4" s="25" t="s">
        <v>3</v>
      </c>
      <c r="B4" s="119" t="s">
        <v>181</v>
      </c>
      <c r="C4" s="119"/>
      <c r="D4" s="119"/>
      <c r="E4" s="119"/>
      <c r="F4" s="119"/>
      <c r="G4" s="119"/>
      <c r="H4" s="119"/>
      <c r="I4" s="4"/>
    </row>
    <row r="5" spans="1:10" ht="30.75" customHeight="1" x14ac:dyDescent="0.35">
      <c r="A5" s="25" t="s">
        <v>179</v>
      </c>
      <c r="B5" s="7"/>
      <c r="D5" s="127"/>
      <c r="E5" s="127"/>
      <c r="F5" s="14"/>
      <c r="G5" s="19"/>
      <c r="I5" s="4"/>
    </row>
    <row r="6" spans="1:10" ht="30.75" customHeight="1" x14ac:dyDescent="0.35">
      <c r="A6" s="25" t="s">
        <v>19</v>
      </c>
      <c r="B6" s="146" t="s">
        <v>180</v>
      </c>
      <c r="C6" s="146"/>
      <c r="D6" s="146"/>
      <c r="E6" s="146"/>
      <c r="F6" s="146"/>
      <c r="G6" s="146"/>
      <c r="H6" s="146"/>
      <c r="I6" s="4"/>
    </row>
    <row r="7" spans="1:10" ht="11.25" customHeight="1" thickBot="1" x14ac:dyDescent="0.4">
      <c r="A7" s="27"/>
      <c r="B7" s="9"/>
      <c r="C7" s="24"/>
      <c r="D7" s="9"/>
      <c r="E7" s="9"/>
      <c r="F7" s="15"/>
      <c r="G7" s="20"/>
      <c r="H7" s="20"/>
      <c r="I7" s="10"/>
    </row>
    <row r="8" spans="1:10" x14ac:dyDescent="0.35">
      <c r="A8" s="1"/>
      <c r="B8" s="2"/>
      <c r="C8" s="23"/>
      <c r="D8" s="2"/>
      <c r="E8" s="2"/>
      <c r="F8" s="12"/>
      <c r="G8" s="17"/>
      <c r="H8" s="17"/>
      <c r="I8" s="3"/>
    </row>
    <row r="9" spans="1:10" x14ac:dyDescent="0.35">
      <c r="A9" s="11" t="s">
        <v>21</v>
      </c>
      <c r="I9" s="4"/>
    </row>
    <row r="10" spans="1:10" x14ac:dyDescent="0.35">
      <c r="A10" s="6"/>
      <c r="B10" s="16"/>
      <c r="C10" s="111"/>
      <c r="D10" s="16"/>
      <c r="E10" s="16"/>
      <c r="I10" s="4"/>
    </row>
    <row r="11" spans="1:10" ht="15" customHeight="1" x14ac:dyDescent="0.35">
      <c r="A11" s="66" t="s">
        <v>22</v>
      </c>
      <c r="B11" s="16" t="s">
        <v>23</v>
      </c>
      <c r="C11" s="16"/>
      <c r="D11" s="112"/>
      <c r="E11" s="113" t="s">
        <v>24</v>
      </c>
      <c r="F11" s="65"/>
      <c r="G11" s="65"/>
      <c r="H11" s="65"/>
      <c r="I11" s="62"/>
    </row>
    <row r="12" spans="1:10" x14ac:dyDescent="0.35">
      <c r="A12" s="66" t="s">
        <v>25</v>
      </c>
      <c r="B12" s="114">
        <v>50</v>
      </c>
      <c r="C12" s="115" t="s">
        <v>26</v>
      </c>
      <c r="D12" s="115"/>
      <c r="E12" s="116">
        <v>23</v>
      </c>
      <c r="F12" s="110">
        <f>E12*B12</f>
        <v>1150</v>
      </c>
      <c r="G12" s="64"/>
      <c r="H12" s="88"/>
      <c r="I12" s="21"/>
      <c r="J12" s="18"/>
    </row>
    <row r="13" spans="1:10" x14ac:dyDescent="0.35">
      <c r="A13" s="66"/>
      <c r="B13" s="114">
        <v>52</v>
      </c>
      <c r="C13" s="115" t="s">
        <v>26</v>
      </c>
      <c r="D13" s="115"/>
      <c r="E13" s="116">
        <v>30</v>
      </c>
      <c r="F13" s="110">
        <f>E13*B13</f>
        <v>1560</v>
      </c>
      <c r="G13" s="64"/>
      <c r="H13" s="88"/>
      <c r="I13" s="21"/>
      <c r="J13" s="18"/>
    </row>
    <row r="14" spans="1:10" x14ac:dyDescent="0.35">
      <c r="A14" s="66"/>
      <c r="B14" s="114">
        <v>66.5</v>
      </c>
      <c r="C14" s="115" t="s">
        <v>27</v>
      </c>
      <c r="D14" s="115"/>
      <c r="E14" s="116">
        <v>77</v>
      </c>
      <c r="F14" s="110">
        <f>E14*B14</f>
        <v>5120.5</v>
      </c>
      <c r="G14" s="64"/>
      <c r="H14" s="64"/>
      <c r="I14" s="21"/>
      <c r="J14" s="18"/>
    </row>
    <row r="15" spans="1:10" x14ac:dyDescent="0.35">
      <c r="A15" s="66"/>
      <c r="B15" s="114">
        <v>82</v>
      </c>
      <c r="C15" s="115" t="s">
        <v>28</v>
      </c>
      <c r="D15" s="115"/>
      <c r="E15" s="116">
        <v>2</v>
      </c>
      <c r="F15" s="110">
        <f>E15*B15</f>
        <v>164</v>
      </c>
      <c r="G15" s="64"/>
      <c r="H15" s="64"/>
      <c r="I15" s="21"/>
    </row>
    <row r="16" spans="1:10" x14ac:dyDescent="0.35">
      <c r="A16" s="66"/>
      <c r="B16" s="114">
        <f>10250-SUM(F12:F15)</f>
        <v>2255.5</v>
      </c>
      <c r="C16" s="115" t="s">
        <v>29</v>
      </c>
      <c r="D16" s="115"/>
      <c r="E16" s="116">
        <v>1</v>
      </c>
      <c r="F16" s="110">
        <f>E16*B16</f>
        <v>2255.5</v>
      </c>
      <c r="G16" s="64"/>
      <c r="H16" s="64"/>
      <c r="I16" s="21"/>
    </row>
    <row r="17" spans="1:11" x14ac:dyDescent="0.35">
      <c r="A17" s="66" t="s">
        <v>30</v>
      </c>
      <c r="B17" s="104">
        <f>SUM(F12:F16)</f>
        <v>10250</v>
      </c>
      <c r="C17" s="64"/>
      <c r="D17" s="64"/>
      <c r="E17" s="64"/>
      <c r="F17" s="64"/>
      <c r="G17" s="64"/>
      <c r="H17" s="64"/>
      <c r="I17" s="21"/>
    </row>
    <row r="18" spans="1:11" ht="16.5" customHeight="1" x14ac:dyDescent="0.35">
      <c r="A18" s="67" t="s">
        <v>31</v>
      </c>
      <c r="B18" t="s">
        <v>32</v>
      </c>
      <c r="I18" s="4"/>
    </row>
    <row r="19" spans="1:11" x14ac:dyDescent="0.35">
      <c r="A19" s="67" t="s">
        <v>33</v>
      </c>
      <c r="B19" t="s">
        <v>34</v>
      </c>
      <c r="I19" s="4"/>
    </row>
    <row r="20" spans="1:11" x14ac:dyDescent="0.35">
      <c r="A20" s="67" t="s">
        <v>35</v>
      </c>
      <c r="B20" s="94">
        <v>95</v>
      </c>
      <c r="C20" t="s">
        <v>36</v>
      </c>
      <c r="I20" s="4"/>
    </row>
    <row r="21" spans="1:11" x14ac:dyDescent="0.35">
      <c r="A21" s="67" t="s">
        <v>37</v>
      </c>
      <c r="B21" s="16" t="s">
        <v>38</v>
      </c>
      <c r="I21" s="4"/>
    </row>
    <row r="22" spans="1:11" x14ac:dyDescent="0.35">
      <c r="A22" s="67" t="s">
        <v>39</v>
      </c>
      <c r="B22" s="16" t="s">
        <v>40</v>
      </c>
      <c r="I22" s="4"/>
    </row>
    <row r="23" spans="1:11" ht="16" thickBot="1" x14ac:dyDescent="0.4">
      <c r="A23" s="8"/>
      <c r="B23" s="9"/>
      <c r="C23" s="24"/>
      <c r="D23" s="9"/>
      <c r="E23" s="9"/>
      <c r="F23" s="15"/>
      <c r="G23" s="20"/>
      <c r="H23" s="20"/>
      <c r="I23" s="10"/>
    </row>
    <row r="24" spans="1:11" x14ac:dyDescent="0.35">
      <c r="A24" s="1"/>
      <c r="B24" s="2"/>
      <c r="C24" s="23"/>
      <c r="D24" s="2"/>
      <c r="E24" s="2"/>
      <c r="F24" s="12"/>
      <c r="G24" s="17"/>
      <c r="H24" s="17"/>
      <c r="I24" s="3"/>
    </row>
    <row r="25" spans="1:11" ht="18.75" customHeight="1" x14ac:dyDescent="0.35">
      <c r="A25" s="28" t="s">
        <v>41</v>
      </c>
      <c r="B25" s="29"/>
      <c r="C25" s="30"/>
      <c r="D25" s="29"/>
      <c r="E25" s="29"/>
      <c r="F25" s="31"/>
      <c r="G25" s="32"/>
      <c r="H25" s="32"/>
      <c r="I25" s="33"/>
      <c r="K25" s="18"/>
    </row>
    <row r="26" spans="1:11" ht="18.75" customHeight="1" x14ac:dyDescent="0.35">
      <c r="A26" s="128" t="s">
        <v>42</v>
      </c>
      <c r="B26" s="129"/>
      <c r="C26" s="129"/>
      <c r="D26" s="129"/>
      <c r="E26" s="129"/>
      <c r="F26" s="129"/>
      <c r="G26" s="129"/>
      <c r="H26" s="129"/>
      <c r="I26" s="130"/>
      <c r="J26" s="18"/>
      <c r="K26" s="18"/>
    </row>
    <row r="27" spans="1:11" ht="18.75" customHeight="1" x14ac:dyDescent="0.35">
      <c r="A27" s="128" t="s">
        <v>43</v>
      </c>
      <c r="B27" s="129"/>
      <c r="C27" s="129"/>
      <c r="D27" s="129"/>
      <c r="E27" s="129"/>
      <c r="F27" s="129"/>
      <c r="G27" s="129"/>
      <c r="H27" s="129"/>
      <c r="I27" s="130"/>
      <c r="J27" s="18"/>
      <c r="K27" s="18"/>
    </row>
    <row r="28" spans="1:11" ht="55.5" customHeight="1" x14ac:dyDescent="0.35">
      <c r="A28" s="147" t="s">
        <v>44</v>
      </c>
      <c r="B28" s="148"/>
      <c r="C28" s="148"/>
      <c r="D28" s="148"/>
      <c r="E28" s="148"/>
      <c r="F28" s="148"/>
      <c r="G28" s="148"/>
      <c r="H28" s="148"/>
      <c r="I28" s="149"/>
      <c r="J28" s="18"/>
    </row>
    <row r="29" spans="1:11" ht="51" customHeight="1" x14ac:dyDescent="0.35">
      <c r="A29" s="150" t="s">
        <v>45</v>
      </c>
      <c r="B29" s="146"/>
      <c r="C29" s="146"/>
      <c r="D29" s="146"/>
      <c r="E29" s="146"/>
      <c r="F29" s="146"/>
      <c r="G29" s="146"/>
      <c r="H29" s="146"/>
      <c r="I29" s="151"/>
      <c r="J29" s="18"/>
    </row>
    <row r="30" spans="1:11" ht="37.5" customHeight="1" x14ac:dyDescent="0.35">
      <c r="A30" s="147" t="s">
        <v>46</v>
      </c>
      <c r="B30" s="148"/>
      <c r="C30" s="148"/>
      <c r="D30" s="148"/>
      <c r="E30" s="148"/>
      <c r="F30" s="148"/>
      <c r="G30" s="148"/>
      <c r="H30" s="148"/>
      <c r="I30" s="149"/>
      <c r="J30" s="18"/>
    </row>
    <row r="31" spans="1:11" ht="18.75" customHeight="1" x14ac:dyDescent="0.35">
      <c r="A31" s="147" t="s">
        <v>47</v>
      </c>
      <c r="B31" s="148"/>
      <c r="C31" s="148"/>
      <c r="D31" s="148"/>
      <c r="E31" s="148"/>
      <c r="F31" s="148"/>
      <c r="G31" s="148"/>
      <c r="H31" s="148"/>
      <c r="I31" s="149"/>
      <c r="J31" s="18"/>
    </row>
    <row r="32" spans="1:11" ht="67.5" customHeight="1" x14ac:dyDescent="0.35">
      <c r="A32" s="147" t="s">
        <v>48</v>
      </c>
      <c r="B32" s="148"/>
      <c r="C32" s="148"/>
      <c r="D32" s="148"/>
      <c r="E32" s="148"/>
      <c r="F32" s="148"/>
      <c r="G32" s="148"/>
      <c r="H32" s="148"/>
      <c r="I32" s="149"/>
      <c r="J32" s="18"/>
    </row>
    <row r="33" spans="1:10" ht="80.5" customHeight="1" x14ac:dyDescent="0.35">
      <c r="A33" s="131" t="s">
        <v>49</v>
      </c>
      <c r="B33" s="132"/>
      <c r="C33" s="132"/>
      <c r="D33" s="132"/>
      <c r="E33" s="132"/>
      <c r="F33" s="132"/>
      <c r="G33" s="132"/>
      <c r="H33" s="132"/>
      <c r="I33" s="133"/>
    </row>
    <row r="34" spans="1:10" ht="82" customHeight="1" x14ac:dyDescent="0.35">
      <c r="A34" s="131" t="s">
        <v>50</v>
      </c>
      <c r="B34" s="132"/>
      <c r="C34" s="132"/>
      <c r="D34" s="132"/>
      <c r="E34" s="132"/>
      <c r="F34" s="132"/>
      <c r="G34" s="132"/>
      <c r="H34" s="132"/>
      <c r="I34" s="133"/>
      <c r="J34" s="18"/>
    </row>
    <row r="35" spans="1:10" ht="18.75" customHeight="1" x14ac:dyDescent="0.35">
      <c r="A35" s="140" t="s">
        <v>51</v>
      </c>
      <c r="B35" s="141"/>
      <c r="C35" s="141"/>
      <c r="D35" s="141"/>
      <c r="E35" s="141"/>
      <c r="F35" s="141"/>
      <c r="G35" s="141"/>
      <c r="H35" s="141"/>
      <c r="I35" s="142"/>
      <c r="J35" s="18"/>
    </row>
    <row r="36" spans="1:10" ht="36.75" customHeight="1" x14ac:dyDescent="0.35">
      <c r="A36" s="131" t="s">
        <v>52</v>
      </c>
      <c r="B36" s="132"/>
      <c r="C36" s="132"/>
      <c r="D36" s="132"/>
      <c r="E36" s="132"/>
      <c r="F36" s="132"/>
      <c r="G36" s="132"/>
      <c r="H36" s="132"/>
      <c r="I36" s="133"/>
      <c r="J36" s="18"/>
    </row>
    <row r="37" spans="1:10" ht="15.75" customHeight="1" thickBot="1" x14ac:dyDescent="0.4">
      <c r="A37" s="134"/>
      <c r="B37" s="135"/>
      <c r="C37" s="135"/>
      <c r="D37" s="135"/>
      <c r="E37" s="135"/>
      <c r="F37" s="135"/>
      <c r="G37" s="135"/>
      <c r="H37" s="135"/>
      <c r="I37" s="136"/>
    </row>
    <row r="38" spans="1:10" ht="24" customHeight="1" thickTop="1" thickBot="1" x14ac:dyDescent="0.4">
      <c r="A38" s="35" t="s">
        <v>53</v>
      </c>
      <c r="B38" s="36" t="s">
        <v>54</v>
      </c>
      <c r="C38" s="36" t="s">
        <v>55</v>
      </c>
      <c r="D38" s="63" t="s">
        <v>56</v>
      </c>
      <c r="E38" s="37" t="s">
        <v>57</v>
      </c>
      <c r="F38" s="137" t="s">
        <v>58</v>
      </c>
      <c r="G38" s="138"/>
      <c r="H38" s="138"/>
      <c r="I38" s="139"/>
    </row>
    <row r="39" spans="1:10" ht="15.75" customHeight="1" thickTop="1" thickBot="1" x14ac:dyDescent="0.4">
      <c r="A39" s="38" t="s">
        <v>59</v>
      </c>
      <c r="B39" s="34"/>
      <c r="C39" s="34"/>
      <c r="D39" s="39"/>
      <c r="E39" s="40"/>
      <c r="F39" s="143"/>
      <c r="G39" s="144"/>
      <c r="H39" s="144"/>
      <c r="I39" s="145"/>
    </row>
    <row r="40" spans="1:10" ht="15.75" customHeight="1" thickTop="1" x14ac:dyDescent="0.35">
      <c r="A40" s="41" t="s">
        <v>60</v>
      </c>
      <c r="B40" s="95">
        <v>95</v>
      </c>
      <c r="C40" s="34" t="s">
        <v>61</v>
      </c>
      <c r="D40" s="79">
        <v>2298</v>
      </c>
      <c r="E40" s="40">
        <f>SUM(B40)*D40</f>
        <v>218310</v>
      </c>
      <c r="F40" s="121"/>
      <c r="G40" s="122"/>
      <c r="H40" s="122"/>
      <c r="I40" s="123"/>
    </row>
    <row r="41" spans="1:10" ht="15.75" customHeight="1" x14ac:dyDescent="0.35">
      <c r="A41" s="41" t="s">
        <v>62</v>
      </c>
      <c r="B41" s="95">
        <v>95</v>
      </c>
      <c r="C41" s="34" t="s">
        <v>61</v>
      </c>
      <c r="D41" s="79">
        <v>500</v>
      </c>
      <c r="E41" s="40">
        <f t="shared" ref="E41:E114" si="0">SUM(B41)*D41</f>
        <v>47500</v>
      </c>
      <c r="F41" s="121" t="s">
        <v>201</v>
      </c>
      <c r="G41" s="122"/>
      <c r="H41" s="122"/>
      <c r="I41" s="123"/>
    </row>
    <row r="42" spans="1:10" ht="15.75" customHeight="1" x14ac:dyDescent="0.35">
      <c r="A42" s="41" t="s">
        <v>63</v>
      </c>
      <c r="B42" s="95">
        <v>95</v>
      </c>
      <c r="C42" s="34" t="s">
        <v>61</v>
      </c>
      <c r="D42" s="79">
        <v>145</v>
      </c>
      <c r="E42" s="40">
        <f t="shared" si="0"/>
        <v>13775</v>
      </c>
      <c r="F42" s="121" t="s">
        <v>202</v>
      </c>
      <c r="G42" s="122"/>
      <c r="H42" s="122"/>
      <c r="I42" s="123"/>
    </row>
    <row r="43" spans="1:10" ht="15.75" customHeight="1" x14ac:dyDescent="0.35">
      <c r="A43" s="41" t="s">
        <v>64</v>
      </c>
      <c r="B43" s="95">
        <v>95</v>
      </c>
      <c r="C43" s="34" t="s">
        <v>61</v>
      </c>
      <c r="D43" s="79">
        <v>1640</v>
      </c>
      <c r="E43" s="40">
        <f t="shared" si="0"/>
        <v>155800</v>
      </c>
      <c r="F43" s="121" t="s">
        <v>201</v>
      </c>
      <c r="G43" s="122"/>
      <c r="H43" s="122"/>
      <c r="I43" s="123"/>
    </row>
    <row r="44" spans="1:10" ht="15.75" customHeight="1" x14ac:dyDescent="0.35">
      <c r="A44" s="41" t="s">
        <v>65</v>
      </c>
      <c r="B44" s="95">
        <v>95</v>
      </c>
      <c r="C44" s="34" t="s">
        <v>61</v>
      </c>
      <c r="D44" s="79">
        <v>935</v>
      </c>
      <c r="E44" s="40">
        <f t="shared" si="0"/>
        <v>88825</v>
      </c>
      <c r="F44" s="82"/>
      <c r="G44" s="83" t="s">
        <v>201</v>
      </c>
      <c r="H44" s="83"/>
      <c r="I44" s="84"/>
    </row>
    <row r="45" spans="1:10" ht="15.75" customHeight="1" x14ac:dyDescent="0.35">
      <c r="A45" s="41" t="s">
        <v>66</v>
      </c>
      <c r="B45" s="95">
        <v>95</v>
      </c>
      <c r="C45" s="34" t="s">
        <v>61</v>
      </c>
      <c r="D45" s="79"/>
      <c r="E45" s="40">
        <f t="shared" si="0"/>
        <v>0</v>
      </c>
      <c r="F45" s="82"/>
      <c r="G45" s="83" t="s">
        <v>184</v>
      </c>
      <c r="H45" s="83"/>
      <c r="I45" s="84"/>
    </row>
    <row r="46" spans="1:10" ht="15.75" customHeight="1" x14ac:dyDescent="0.35">
      <c r="A46" s="41" t="s">
        <v>67</v>
      </c>
      <c r="B46" s="95">
        <v>95</v>
      </c>
      <c r="C46" s="34" t="s">
        <v>61</v>
      </c>
      <c r="D46" s="79">
        <v>473</v>
      </c>
      <c r="E46" s="40">
        <f t="shared" si="0"/>
        <v>44935</v>
      </c>
      <c r="F46" s="82"/>
      <c r="G46" s="83" t="s">
        <v>201</v>
      </c>
      <c r="H46" s="83"/>
      <c r="I46" s="84"/>
    </row>
    <row r="47" spans="1:10" ht="15.75" customHeight="1" x14ac:dyDescent="0.35">
      <c r="A47" s="41" t="s">
        <v>68</v>
      </c>
      <c r="B47" s="95">
        <v>95</v>
      </c>
      <c r="C47" s="34" t="s">
        <v>61</v>
      </c>
      <c r="D47" s="79">
        <v>800</v>
      </c>
      <c r="E47" s="40">
        <f t="shared" si="0"/>
        <v>76000</v>
      </c>
      <c r="F47" s="82"/>
      <c r="G47" s="83" t="s">
        <v>200</v>
      </c>
      <c r="H47" s="83"/>
      <c r="I47" s="84"/>
    </row>
    <row r="48" spans="1:10" ht="15.75" customHeight="1" x14ac:dyDescent="0.35">
      <c r="A48" s="41" t="s">
        <v>69</v>
      </c>
      <c r="B48" s="95">
        <v>95</v>
      </c>
      <c r="C48" s="34" t="s">
        <v>61</v>
      </c>
      <c r="D48" s="79">
        <v>1410</v>
      </c>
      <c r="E48" s="40">
        <f t="shared" si="0"/>
        <v>133950</v>
      </c>
      <c r="F48" s="121" t="s">
        <v>201</v>
      </c>
      <c r="G48" s="122"/>
      <c r="H48" s="122"/>
      <c r="I48" s="123"/>
    </row>
    <row r="49" spans="1:9" ht="15.75" customHeight="1" x14ac:dyDescent="0.35">
      <c r="A49" s="41" t="s">
        <v>70</v>
      </c>
      <c r="B49" s="95">
        <v>95</v>
      </c>
      <c r="C49" s="34" t="s">
        <v>61</v>
      </c>
      <c r="D49" s="79">
        <v>750</v>
      </c>
      <c r="E49" s="40">
        <f t="shared" si="0"/>
        <v>71250</v>
      </c>
      <c r="F49" s="121" t="s">
        <v>183</v>
      </c>
      <c r="G49" s="122"/>
      <c r="H49" s="122"/>
      <c r="I49" s="123"/>
    </row>
    <row r="50" spans="1:9" ht="15.75" customHeight="1" x14ac:dyDescent="0.35">
      <c r="A50" s="41" t="s">
        <v>71</v>
      </c>
      <c r="B50" s="95">
        <v>95</v>
      </c>
      <c r="C50" s="34" t="s">
        <v>61</v>
      </c>
      <c r="D50" s="79">
        <v>2100</v>
      </c>
      <c r="E50" s="40">
        <f t="shared" si="0"/>
        <v>199500</v>
      </c>
      <c r="F50" s="121" t="s">
        <v>203</v>
      </c>
      <c r="G50" s="122"/>
      <c r="H50" s="122"/>
      <c r="I50" s="123"/>
    </row>
    <row r="51" spans="1:9" ht="15.75" customHeight="1" x14ac:dyDescent="0.35">
      <c r="A51" s="41" t="s">
        <v>72</v>
      </c>
      <c r="B51" s="95">
        <v>95</v>
      </c>
      <c r="C51" s="34" t="s">
        <v>61</v>
      </c>
      <c r="D51" s="79">
        <v>225</v>
      </c>
      <c r="E51" s="40">
        <f t="shared" si="0"/>
        <v>21375</v>
      </c>
      <c r="F51" s="121" t="s">
        <v>201</v>
      </c>
      <c r="G51" s="122"/>
      <c r="H51" s="122"/>
      <c r="I51" s="123"/>
    </row>
    <row r="52" spans="1:9" ht="15.75" customHeight="1" thickBot="1" x14ac:dyDescent="0.4">
      <c r="A52" s="41" t="s">
        <v>73</v>
      </c>
      <c r="B52" s="95">
        <v>95</v>
      </c>
      <c r="C52" s="34" t="s">
        <v>61</v>
      </c>
      <c r="D52" s="79">
        <v>250</v>
      </c>
      <c r="E52" s="40">
        <f t="shared" si="0"/>
        <v>23750</v>
      </c>
      <c r="F52" s="121" t="s">
        <v>201</v>
      </c>
      <c r="G52" s="122"/>
      <c r="H52" s="122"/>
      <c r="I52" s="123"/>
    </row>
    <row r="53" spans="1:9" ht="15.75" customHeight="1" thickTop="1" thickBot="1" x14ac:dyDescent="0.4">
      <c r="A53" s="42" t="s">
        <v>74</v>
      </c>
      <c r="B53" s="34"/>
      <c r="C53" s="34"/>
      <c r="D53" s="77"/>
      <c r="E53" s="40"/>
      <c r="F53" s="124"/>
      <c r="G53" s="125"/>
      <c r="H53" s="125"/>
      <c r="I53" s="126"/>
    </row>
    <row r="54" spans="1:9" ht="15.75" customHeight="1" thickTop="1" x14ac:dyDescent="0.35">
      <c r="A54" s="43" t="s">
        <v>75</v>
      </c>
      <c r="B54" s="95">
        <v>1</v>
      </c>
      <c r="C54" s="34" t="s">
        <v>76</v>
      </c>
      <c r="D54" s="79">
        <v>17400</v>
      </c>
      <c r="E54" s="40">
        <f t="shared" si="0"/>
        <v>17400</v>
      </c>
      <c r="F54" s="121"/>
      <c r="G54" s="122"/>
      <c r="H54" s="122"/>
      <c r="I54" s="123"/>
    </row>
    <row r="55" spans="1:9" ht="15.75" customHeight="1" x14ac:dyDescent="0.35">
      <c r="A55" s="41" t="s">
        <v>77</v>
      </c>
      <c r="B55" s="95">
        <v>95</v>
      </c>
      <c r="C55" s="34" t="s">
        <v>61</v>
      </c>
      <c r="D55" s="79">
        <v>98</v>
      </c>
      <c r="E55" s="40">
        <f t="shared" si="0"/>
        <v>9310</v>
      </c>
      <c r="F55" s="121" t="s">
        <v>204</v>
      </c>
      <c r="G55" s="122"/>
      <c r="H55" s="122"/>
      <c r="I55" s="123"/>
    </row>
    <row r="56" spans="1:9" ht="15.75" customHeight="1" x14ac:dyDescent="0.35">
      <c r="A56" s="41" t="s">
        <v>78</v>
      </c>
      <c r="B56" s="95">
        <v>95</v>
      </c>
      <c r="C56" s="34" t="s">
        <v>61</v>
      </c>
      <c r="D56" s="79">
        <v>98</v>
      </c>
      <c r="E56" s="40">
        <f t="shared" si="0"/>
        <v>9310</v>
      </c>
      <c r="F56" s="121" t="s">
        <v>204</v>
      </c>
      <c r="G56" s="122"/>
      <c r="H56" s="122"/>
      <c r="I56" s="123"/>
    </row>
    <row r="57" spans="1:9" ht="15.75" customHeight="1" x14ac:dyDescent="0.35">
      <c r="A57" s="41" t="s">
        <v>79</v>
      </c>
      <c r="B57" s="95">
        <v>95</v>
      </c>
      <c r="C57" s="34" t="s">
        <v>61</v>
      </c>
      <c r="D57" s="79">
        <v>98</v>
      </c>
      <c r="E57" s="40">
        <f t="shared" si="0"/>
        <v>9310</v>
      </c>
      <c r="F57" s="121" t="s">
        <v>204</v>
      </c>
      <c r="G57" s="122"/>
      <c r="H57" s="122"/>
      <c r="I57" s="123"/>
    </row>
    <row r="58" spans="1:9" ht="15.75" customHeight="1" x14ac:dyDescent="0.35">
      <c r="A58" s="41" t="s">
        <v>80</v>
      </c>
      <c r="B58" s="95">
        <v>95</v>
      </c>
      <c r="C58" s="34" t="s">
        <v>61</v>
      </c>
      <c r="D58" s="79">
        <v>98</v>
      </c>
      <c r="E58" s="40">
        <f t="shared" si="0"/>
        <v>9310</v>
      </c>
      <c r="F58" s="121" t="s">
        <v>204</v>
      </c>
      <c r="G58" s="122"/>
      <c r="H58" s="122"/>
      <c r="I58" s="123"/>
    </row>
    <row r="59" spans="1:9" ht="15.75" customHeight="1" x14ac:dyDescent="0.35">
      <c r="A59" s="41" t="s">
        <v>81</v>
      </c>
      <c r="B59" s="95">
        <v>95</v>
      </c>
      <c r="C59" s="34" t="s">
        <v>61</v>
      </c>
      <c r="D59" s="79">
        <v>98</v>
      </c>
      <c r="E59" s="40">
        <f t="shared" si="0"/>
        <v>9310</v>
      </c>
      <c r="F59" s="121" t="s">
        <v>204</v>
      </c>
      <c r="G59" s="122"/>
      <c r="H59" s="122"/>
      <c r="I59" s="123"/>
    </row>
    <row r="60" spans="1:9" ht="15.75" customHeight="1" x14ac:dyDescent="0.35">
      <c r="A60" s="41" t="s">
        <v>82</v>
      </c>
      <c r="B60" s="95">
        <v>95</v>
      </c>
      <c r="C60" s="34" t="s">
        <v>61</v>
      </c>
      <c r="D60" s="79">
        <v>25</v>
      </c>
      <c r="E60" s="40">
        <f t="shared" si="0"/>
        <v>2375</v>
      </c>
      <c r="F60" s="121" t="s">
        <v>204</v>
      </c>
      <c r="G60" s="122"/>
      <c r="H60" s="122"/>
      <c r="I60" s="123"/>
    </row>
    <row r="61" spans="1:9" ht="15.75" customHeight="1" x14ac:dyDescent="0.35">
      <c r="A61" s="41" t="s">
        <v>83</v>
      </c>
      <c r="B61" s="95">
        <v>95</v>
      </c>
      <c r="C61" s="34" t="s">
        <v>61</v>
      </c>
      <c r="D61" s="79">
        <v>150</v>
      </c>
      <c r="E61" s="40">
        <f t="shared" si="0"/>
        <v>14250</v>
      </c>
      <c r="F61" s="121"/>
      <c r="G61" s="122"/>
      <c r="H61" s="122"/>
      <c r="I61" s="123"/>
    </row>
    <row r="62" spans="1:9" ht="15.75" customHeight="1" x14ac:dyDescent="0.35">
      <c r="A62" s="41" t="s">
        <v>84</v>
      </c>
      <c r="B62" s="95">
        <v>95</v>
      </c>
      <c r="C62" s="34" t="s">
        <v>61</v>
      </c>
      <c r="D62" s="79">
        <v>57.69</v>
      </c>
      <c r="E62" s="40">
        <f t="shared" si="0"/>
        <v>5480.55</v>
      </c>
      <c r="F62" s="121"/>
      <c r="G62" s="122"/>
      <c r="H62" s="122"/>
      <c r="I62" s="123"/>
    </row>
    <row r="63" spans="1:9" ht="15.75" customHeight="1" x14ac:dyDescent="0.35">
      <c r="A63" s="43" t="s">
        <v>85</v>
      </c>
      <c r="B63" s="95">
        <v>95</v>
      </c>
      <c r="C63" s="34" t="s">
        <v>61</v>
      </c>
      <c r="D63" s="79">
        <v>500</v>
      </c>
      <c r="E63" s="40">
        <f t="shared" si="0"/>
        <v>47500</v>
      </c>
      <c r="F63" s="121"/>
      <c r="G63" s="122"/>
      <c r="H63" s="122"/>
      <c r="I63" s="123"/>
    </row>
    <row r="64" spans="1:9" ht="15.75" customHeight="1" x14ac:dyDescent="0.35">
      <c r="A64" s="41" t="s">
        <v>86</v>
      </c>
      <c r="B64" s="95">
        <v>1</v>
      </c>
      <c r="C64" s="34" t="s">
        <v>76</v>
      </c>
      <c r="D64" s="79">
        <f>970+9300</f>
        <v>10270</v>
      </c>
      <c r="E64" s="40">
        <f t="shared" si="0"/>
        <v>10270</v>
      </c>
      <c r="F64" s="121"/>
      <c r="G64" s="122"/>
      <c r="H64" s="122"/>
      <c r="I64" s="123"/>
    </row>
    <row r="65" spans="1:9" ht="15.75" customHeight="1" x14ac:dyDescent="0.35">
      <c r="A65" s="41" t="s">
        <v>87</v>
      </c>
      <c r="B65" s="95">
        <v>1</v>
      </c>
      <c r="C65" s="34" t="s">
        <v>76</v>
      </c>
      <c r="D65" s="79">
        <v>3000</v>
      </c>
      <c r="E65" s="40">
        <f t="shared" si="0"/>
        <v>3000</v>
      </c>
      <c r="F65" s="121"/>
      <c r="G65" s="122"/>
      <c r="H65" s="122"/>
      <c r="I65" s="123"/>
    </row>
    <row r="66" spans="1:9" ht="15.75" customHeight="1" thickBot="1" x14ac:dyDescent="0.4">
      <c r="A66" s="69" t="s">
        <v>88</v>
      </c>
      <c r="B66" s="95">
        <v>1</v>
      </c>
      <c r="C66" s="34" t="s">
        <v>76</v>
      </c>
      <c r="D66" s="79">
        <v>1500</v>
      </c>
      <c r="E66" s="40">
        <f t="shared" si="0"/>
        <v>1500</v>
      </c>
      <c r="F66" s="121"/>
      <c r="G66" s="122"/>
      <c r="H66" s="122"/>
      <c r="I66" s="123"/>
    </row>
    <row r="67" spans="1:9" ht="15.75" customHeight="1" thickTop="1" thickBot="1" x14ac:dyDescent="0.4">
      <c r="A67" s="42" t="s">
        <v>89</v>
      </c>
      <c r="B67" s="34"/>
      <c r="C67" s="34"/>
      <c r="D67" s="77"/>
      <c r="E67" s="40"/>
      <c r="F67" s="124"/>
      <c r="G67" s="125"/>
      <c r="H67" s="125"/>
      <c r="I67" s="126"/>
    </row>
    <row r="68" spans="1:9" ht="15.75" customHeight="1" thickTop="1" thickBot="1" x14ac:dyDescent="0.4">
      <c r="A68" s="74" t="s">
        <v>90</v>
      </c>
      <c r="B68" s="95">
        <v>95</v>
      </c>
      <c r="C68" s="75" t="s">
        <v>61</v>
      </c>
      <c r="D68" s="79">
        <v>0</v>
      </c>
      <c r="E68" s="76">
        <f t="shared" si="0"/>
        <v>0</v>
      </c>
      <c r="F68" s="152" t="s">
        <v>220</v>
      </c>
      <c r="G68" s="153"/>
      <c r="H68" s="153"/>
      <c r="I68" s="154"/>
    </row>
    <row r="69" spans="1:9" ht="15.75" customHeight="1" thickBot="1" x14ac:dyDescent="0.4">
      <c r="A69" s="71" t="s">
        <v>91</v>
      </c>
      <c r="B69" s="72"/>
      <c r="C69" s="72"/>
      <c r="D69" s="78"/>
      <c r="E69" s="73"/>
      <c r="F69" s="155"/>
      <c r="G69" s="156"/>
      <c r="H69" s="156"/>
      <c r="I69" s="157"/>
    </row>
    <row r="70" spans="1:9" ht="15.75" customHeight="1" thickTop="1" x14ac:dyDescent="0.35">
      <c r="A70" s="41" t="s">
        <v>92</v>
      </c>
      <c r="B70" s="95">
        <v>1</v>
      </c>
      <c r="C70" s="68" t="s">
        <v>93</v>
      </c>
      <c r="D70" s="79">
        <v>19000</v>
      </c>
      <c r="E70" s="40">
        <f t="shared" si="0"/>
        <v>19000</v>
      </c>
      <c r="F70" s="121"/>
      <c r="G70" s="122"/>
      <c r="H70" s="122"/>
      <c r="I70" s="123"/>
    </row>
    <row r="71" spans="1:9" ht="15.75" customHeight="1" x14ac:dyDescent="0.35">
      <c r="A71" s="41" t="s">
        <v>94</v>
      </c>
      <c r="B71" s="95">
        <v>1</v>
      </c>
      <c r="C71" s="68" t="s">
        <v>93</v>
      </c>
      <c r="D71" s="79">
        <v>0</v>
      </c>
      <c r="E71" s="40">
        <f t="shared" si="0"/>
        <v>0</v>
      </c>
      <c r="F71" s="121" t="s">
        <v>206</v>
      </c>
      <c r="G71" s="122"/>
      <c r="H71" s="122"/>
      <c r="I71" s="123"/>
    </row>
    <row r="72" spans="1:9" ht="15.75" customHeight="1" x14ac:dyDescent="0.35">
      <c r="A72" s="41" t="s">
        <v>95</v>
      </c>
      <c r="B72" s="95">
        <v>1</v>
      </c>
      <c r="C72" s="68" t="s">
        <v>93</v>
      </c>
      <c r="D72" s="79">
        <f>3450+300</f>
        <v>3750</v>
      </c>
      <c r="E72" s="40">
        <f t="shared" si="0"/>
        <v>3750</v>
      </c>
      <c r="F72" s="121" t="s">
        <v>205</v>
      </c>
      <c r="G72" s="122"/>
      <c r="H72" s="122"/>
      <c r="I72" s="123"/>
    </row>
    <row r="73" spans="1:9" ht="15.75" customHeight="1" x14ac:dyDescent="0.35">
      <c r="A73" s="41" t="s">
        <v>96</v>
      </c>
      <c r="B73" s="95">
        <v>1</v>
      </c>
      <c r="C73" s="68" t="s">
        <v>93</v>
      </c>
      <c r="D73" s="79">
        <v>15000</v>
      </c>
      <c r="E73" s="40">
        <f t="shared" si="0"/>
        <v>15000</v>
      </c>
      <c r="F73" s="121" t="s">
        <v>205</v>
      </c>
      <c r="G73" s="122"/>
      <c r="H73" s="122"/>
      <c r="I73" s="123"/>
    </row>
    <row r="74" spans="1:9" ht="15.75" customHeight="1" thickBot="1" x14ac:dyDescent="0.4">
      <c r="A74" s="41" t="s">
        <v>97</v>
      </c>
      <c r="B74" s="95">
        <v>1</v>
      </c>
      <c r="C74" s="34" t="s">
        <v>93</v>
      </c>
      <c r="D74" s="79">
        <v>2800</v>
      </c>
      <c r="E74" s="40">
        <f t="shared" si="0"/>
        <v>2800</v>
      </c>
      <c r="F74" s="121"/>
      <c r="G74" s="122"/>
      <c r="H74" s="122"/>
      <c r="I74" s="123"/>
    </row>
    <row r="75" spans="1:9" ht="15.75" customHeight="1" thickTop="1" thickBot="1" x14ac:dyDescent="0.4">
      <c r="A75" s="42" t="s">
        <v>98</v>
      </c>
      <c r="B75" s="34"/>
      <c r="C75" s="34"/>
      <c r="D75" s="77"/>
      <c r="E75" s="40"/>
      <c r="F75" s="124"/>
      <c r="G75" s="125"/>
      <c r="H75" s="125"/>
      <c r="I75" s="126"/>
    </row>
    <row r="76" spans="1:9" ht="15.75" customHeight="1" thickTop="1" x14ac:dyDescent="0.35">
      <c r="A76" s="41" t="s">
        <v>99</v>
      </c>
      <c r="B76" s="95">
        <v>95</v>
      </c>
      <c r="C76" s="34" t="s">
        <v>61</v>
      </c>
      <c r="D76" s="79">
        <v>27</v>
      </c>
      <c r="E76" s="40">
        <f t="shared" si="0"/>
        <v>2565</v>
      </c>
      <c r="F76" s="121" t="s">
        <v>207</v>
      </c>
      <c r="G76" s="122"/>
      <c r="H76" s="122"/>
      <c r="I76" s="123"/>
    </row>
    <row r="77" spans="1:9" ht="15.75" customHeight="1" x14ac:dyDescent="0.35">
      <c r="A77" s="41" t="s">
        <v>100</v>
      </c>
      <c r="B77" s="95">
        <v>95</v>
      </c>
      <c r="C77" s="34" t="s">
        <v>61</v>
      </c>
      <c r="D77" s="79">
        <v>0</v>
      </c>
      <c r="E77" s="40">
        <f t="shared" si="0"/>
        <v>0</v>
      </c>
      <c r="F77" s="121" t="s">
        <v>193</v>
      </c>
      <c r="G77" s="122"/>
      <c r="H77" s="122"/>
      <c r="I77" s="123"/>
    </row>
    <row r="78" spans="1:9" ht="15.75" customHeight="1" x14ac:dyDescent="0.35">
      <c r="A78" s="41" t="s">
        <v>101</v>
      </c>
      <c r="B78" s="95">
        <v>95</v>
      </c>
      <c r="C78" s="34" t="s">
        <v>61</v>
      </c>
      <c r="D78" s="79">
        <v>108</v>
      </c>
      <c r="E78" s="40">
        <f t="shared" si="0"/>
        <v>10260</v>
      </c>
      <c r="F78" s="121" t="s">
        <v>207</v>
      </c>
      <c r="G78" s="122"/>
      <c r="H78" s="122"/>
      <c r="I78" s="123"/>
    </row>
    <row r="79" spans="1:9" ht="15.75" customHeight="1" x14ac:dyDescent="0.35">
      <c r="A79" s="41" t="s">
        <v>102</v>
      </c>
      <c r="B79" s="95">
        <v>95</v>
      </c>
      <c r="C79" s="34" t="s">
        <v>61</v>
      </c>
      <c r="D79" s="79">
        <v>0</v>
      </c>
      <c r="E79" s="40">
        <f t="shared" si="0"/>
        <v>0</v>
      </c>
      <c r="F79" s="82"/>
      <c r="G79" s="83" t="s">
        <v>185</v>
      </c>
      <c r="H79" s="83"/>
      <c r="I79" s="84"/>
    </row>
    <row r="80" spans="1:9" ht="15.75" customHeight="1" thickBot="1" x14ac:dyDescent="0.4">
      <c r="A80" s="41" t="s">
        <v>103</v>
      </c>
      <c r="B80" s="95">
        <v>95</v>
      </c>
      <c r="C80" s="34" t="s">
        <v>61</v>
      </c>
      <c r="D80" s="79">
        <v>16</v>
      </c>
      <c r="E80" s="40">
        <f t="shared" si="0"/>
        <v>1520</v>
      </c>
      <c r="F80" s="121" t="s">
        <v>186</v>
      </c>
      <c r="G80" s="122"/>
      <c r="H80" s="122"/>
      <c r="I80" s="123"/>
    </row>
    <row r="81" spans="1:9" ht="15.75" customHeight="1" thickTop="1" thickBot="1" x14ac:dyDescent="0.4">
      <c r="A81" s="42" t="s">
        <v>104</v>
      </c>
      <c r="B81" s="34"/>
      <c r="C81" s="34"/>
      <c r="D81" s="77"/>
      <c r="E81" s="40"/>
      <c r="F81" s="124"/>
      <c r="G81" s="125"/>
      <c r="H81" s="125"/>
      <c r="I81" s="126"/>
    </row>
    <row r="82" spans="1:9" ht="15.75" customHeight="1" thickTop="1" x14ac:dyDescent="0.35">
      <c r="A82" s="41" t="s">
        <v>105</v>
      </c>
      <c r="B82" s="95">
        <v>95</v>
      </c>
      <c r="C82" s="34" t="s">
        <v>61</v>
      </c>
      <c r="D82" s="79">
        <v>1090</v>
      </c>
      <c r="E82" s="40">
        <f t="shared" si="0"/>
        <v>103550</v>
      </c>
      <c r="F82" s="121" t="s">
        <v>201</v>
      </c>
      <c r="G82" s="122"/>
      <c r="H82" s="122"/>
      <c r="I82" s="123"/>
    </row>
    <row r="83" spans="1:9" ht="15.75" customHeight="1" x14ac:dyDescent="0.35">
      <c r="A83" s="41" t="s">
        <v>106</v>
      </c>
      <c r="B83" s="95">
        <v>1</v>
      </c>
      <c r="C83" s="34" t="s">
        <v>93</v>
      </c>
      <c r="D83" s="79">
        <v>1900</v>
      </c>
      <c r="E83" s="40">
        <f t="shared" si="0"/>
        <v>1900</v>
      </c>
      <c r="F83" s="121" t="s">
        <v>182</v>
      </c>
      <c r="G83" s="122"/>
      <c r="H83" s="122"/>
      <c r="I83" s="123"/>
    </row>
    <row r="84" spans="1:9" ht="15.75" customHeight="1" x14ac:dyDescent="0.35">
      <c r="A84" s="41" t="s">
        <v>107</v>
      </c>
      <c r="B84" s="95">
        <v>1</v>
      </c>
      <c r="C84" s="34" t="s">
        <v>93</v>
      </c>
      <c r="D84" s="79">
        <v>5050</v>
      </c>
      <c r="E84" s="40">
        <f t="shared" si="0"/>
        <v>5050</v>
      </c>
      <c r="F84" s="121"/>
      <c r="G84" s="122"/>
      <c r="H84" s="122"/>
      <c r="I84" s="123"/>
    </row>
    <row r="85" spans="1:9" ht="15.75" customHeight="1" x14ac:dyDescent="0.35">
      <c r="A85" s="41" t="s">
        <v>108</v>
      </c>
      <c r="B85" s="95">
        <v>1</v>
      </c>
      <c r="C85" s="34" t="s">
        <v>93</v>
      </c>
      <c r="D85" s="79">
        <v>0</v>
      </c>
      <c r="E85" s="40">
        <f t="shared" si="0"/>
        <v>0</v>
      </c>
      <c r="F85" s="121" t="s">
        <v>187</v>
      </c>
      <c r="G85" s="122"/>
      <c r="H85" s="122"/>
      <c r="I85" s="123"/>
    </row>
    <row r="86" spans="1:9" ht="15.75" customHeight="1" thickBot="1" x14ac:dyDescent="0.4">
      <c r="A86" s="41" t="s">
        <v>109</v>
      </c>
      <c r="B86" s="95">
        <v>95</v>
      </c>
      <c r="C86" s="34" t="s">
        <v>61</v>
      </c>
      <c r="D86" s="79">
        <v>350</v>
      </c>
      <c r="E86" s="40">
        <f t="shared" si="0"/>
        <v>33250</v>
      </c>
      <c r="F86" s="121" t="s">
        <v>210</v>
      </c>
      <c r="G86" s="122"/>
      <c r="H86" s="122"/>
      <c r="I86" s="123"/>
    </row>
    <row r="87" spans="1:9" ht="15.75" customHeight="1" thickTop="1" thickBot="1" x14ac:dyDescent="0.4">
      <c r="A87" s="42" t="s">
        <v>110</v>
      </c>
      <c r="B87" s="34"/>
      <c r="C87" s="34"/>
      <c r="D87" s="77"/>
      <c r="E87" s="40"/>
      <c r="F87" s="124"/>
      <c r="G87" s="125"/>
      <c r="H87" s="125"/>
      <c r="I87" s="126"/>
    </row>
    <row r="88" spans="1:9" ht="15.75" customHeight="1" thickTop="1" x14ac:dyDescent="0.35">
      <c r="A88" s="43" t="s">
        <v>111</v>
      </c>
      <c r="B88" s="95">
        <v>95</v>
      </c>
      <c r="C88" s="34" t="s">
        <v>61</v>
      </c>
      <c r="D88" s="79">
        <v>90</v>
      </c>
      <c r="E88" s="40">
        <f t="shared" ref="E88" si="1">SUM(B88)*D88</f>
        <v>8550</v>
      </c>
      <c r="F88" s="121" t="s">
        <v>208</v>
      </c>
      <c r="G88" s="122"/>
      <c r="H88" s="122"/>
      <c r="I88" s="123"/>
    </row>
    <row r="89" spans="1:9" ht="15.75" customHeight="1" thickBot="1" x14ac:dyDescent="0.4">
      <c r="A89" s="43" t="s">
        <v>112</v>
      </c>
      <c r="B89" s="95">
        <v>95</v>
      </c>
      <c r="C89" s="34" t="s">
        <v>61</v>
      </c>
      <c r="D89" s="79">
        <v>180</v>
      </c>
      <c r="E89" s="40">
        <f t="shared" si="0"/>
        <v>17100</v>
      </c>
      <c r="F89" s="121" t="s">
        <v>208</v>
      </c>
      <c r="G89" s="122"/>
      <c r="H89" s="122"/>
      <c r="I89" s="123"/>
    </row>
    <row r="90" spans="1:9" ht="15.75" customHeight="1" thickTop="1" thickBot="1" x14ac:dyDescent="0.4">
      <c r="A90" s="42" t="s">
        <v>113</v>
      </c>
      <c r="B90" s="34"/>
      <c r="C90" s="34"/>
      <c r="D90" s="77"/>
      <c r="E90" s="40"/>
      <c r="F90" s="124"/>
      <c r="G90" s="125"/>
      <c r="H90" s="125"/>
      <c r="I90" s="126"/>
    </row>
    <row r="91" spans="1:9" ht="15.75" customHeight="1" thickTop="1" x14ac:dyDescent="0.35">
      <c r="A91" s="44" t="s">
        <v>114</v>
      </c>
      <c r="B91" s="95">
        <v>95</v>
      </c>
      <c r="C91" s="34" t="s">
        <v>61</v>
      </c>
      <c r="D91" s="79">
        <v>0</v>
      </c>
      <c r="E91" s="40">
        <f t="shared" si="0"/>
        <v>0</v>
      </c>
      <c r="F91" s="121" t="s">
        <v>209</v>
      </c>
      <c r="G91" s="122"/>
      <c r="H91" s="122"/>
      <c r="I91" s="123"/>
    </row>
    <row r="92" spans="1:9" ht="15.75" customHeight="1" x14ac:dyDescent="0.35">
      <c r="A92" s="44" t="s">
        <v>115</v>
      </c>
      <c r="B92" s="95">
        <v>95</v>
      </c>
      <c r="C92" s="34" t="s">
        <v>61</v>
      </c>
      <c r="D92" s="79">
        <v>0</v>
      </c>
      <c r="E92" s="40">
        <f t="shared" si="0"/>
        <v>0</v>
      </c>
      <c r="F92" s="121" t="s">
        <v>209</v>
      </c>
      <c r="G92" s="122"/>
      <c r="H92" s="122"/>
      <c r="I92" s="123"/>
    </row>
    <row r="93" spans="1:9" ht="15.75" customHeight="1" x14ac:dyDescent="0.35">
      <c r="A93" s="44" t="s">
        <v>116</v>
      </c>
      <c r="B93" s="95">
        <v>95</v>
      </c>
      <c r="C93" s="34" t="s">
        <v>61</v>
      </c>
      <c r="D93" s="79">
        <v>0</v>
      </c>
      <c r="E93" s="40">
        <f t="shared" si="0"/>
        <v>0</v>
      </c>
      <c r="F93" s="121" t="s">
        <v>209</v>
      </c>
      <c r="G93" s="122"/>
      <c r="H93" s="122"/>
      <c r="I93" s="123"/>
    </row>
    <row r="94" spans="1:9" ht="15.75" customHeight="1" x14ac:dyDescent="0.35">
      <c r="A94" s="44" t="s">
        <v>117</v>
      </c>
      <c r="B94" s="95">
        <v>95</v>
      </c>
      <c r="C94" s="34" t="s">
        <v>61</v>
      </c>
      <c r="D94" s="79">
        <v>0</v>
      </c>
      <c r="E94" s="40">
        <f t="shared" si="0"/>
        <v>0</v>
      </c>
      <c r="F94" s="121" t="s">
        <v>209</v>
      </c>
      <c r="G94" s="122"/>
      <c r="H94" s="122"/>
      <c r="I94" s="123"/>
    </row>
    <row r="95" spans="1:9" ht="15.75" customHeight="1" thickBot="1" x14ac:dyDescent="0.4">
      <c r="A95" s="43" t="s">
        <v>118</v>
      </c>
      <c r="B95" s="95">
        <v>95</v>
      </c>
      <c r="C95" s="34" t="s">
        <v>61</v>
      </c>
      <c r="D95" s="79">
        <v>150</v>
      </c>
      <c r="E95" s="40">
        <f t="shared" si="0"/>
        <v>14250</v>
      </c>
      <c r="F95" s="121"/>
      <c r="G95" s="122"/>
      <c r="H95" s="122"/>
      <c r="I95" s="123"/>
    </row>
    <row r="96" spans="1:9" ht="15.75" customHeight="1" thickTop="1" thickBot="1" x14ac:dyDescent="0.4">
      <c r="A96" s="42" t="s">
        <v>119</v>
      </c>
      <c r="B96" s="34"/>
      <c r="C96" s="34"/>
      <c r="D96" s="77"/>
      <c r="E96" s="40"/>
      <c r="F96" s="124"/>
      <c r="G96" s="125"/>
      <c r="H96" s="125"/>
      <c r="I96" s="126"/>
    </row>
    <row r="97" spans="1:9" ht="15.75" customHeight="1" thickTop="1" x14ac:dyDescent="0.35">
      <c r="A97" s="43" t="s">
        <v>120</v>
      </c>
      <c r="B97" s="95">
        <v>1</v>
      </c>
      <c r="C97" s="34" t="s">
        <v>93</v>
      </c>
      <c r="D97" s="79">
        <f>2375</f>
        <v>2375</v>
      </c>
      <c r="E97" s="40">
        <f t="shared" si="0"/>
        <v>2375</v>
      </c>
      <c r="F97" s="121"/>
      <c r="G97" s="122"/>
      <c r="H97" s="122"/>
      <c r="I97" s="123"/>
    </row>
    <row r="98" spans="1:9" ht="15.75" customHeight="1" x14ac:dyDescent="0.35">
      <c r="A98" s="43" t="s">
        <v>121</v>
      </c>
      <c r="B98" s="95">
        <v>1</v>
      </c>
      <c r="C98" s="34" t="s">
        <v>93</v>
      </c>
      <c r="D98" s="79">
        <v>0</v>
      </c>
      <c r="E98" s="40">
        <f t="shared" si="0"/>
        <v>0</v>
      </c>
      <c r="F98" s="121" t="s">
        <v>188</v>
      </c>
      <c r="G98" s="122"/>
      <c r="H98" s="122"/>
      <c r="I98" s="123"/>
    </row>
    <row r="99" spans="1:9" ht="15.75" customHeight="1" thickBot="1" x14ac:dyDescent="0.4">
      <c r="A99" s="43" t="s">
        <v>122</v>
      </c>
      <c r="B99" s="95">
        <v>1</v>
      </c>
      <c r="C99" s="34" t="s">
        <v>93</v>
      </c>
      <c r="D99" s="79">
        <v>0</v>
      </c>
      <c r="E99" s="40">
        <f t="shared" si="0"/>
        <v>0</v>
      </c>
      <c r="F99" s="121" t="s">
        <v>211</v>
      </c>
      <c r="G99" s="122"/>
      <c r="H99" s="122"/>
      <c r="I99" s="123"/>
    </row>
    <row r="100" spans="1:9" ht="15.75" customHeight="1" thickTop="1" thickBot="1" x14ac:dyDescent="0.4">
      <c r="A100" s="42" t="s">
        <v>123</v>
      </c>
      <c r="B100" s="34"/>
      <c r="C100" s="34"/>
      <c r="D100" s="77"/>
      <c r="E100" s="40"/>
      <c r="F100" s="124"/>
      <c r="G100" s="125"/>
      <c r="H100" s="125"/>
      <c r="I100" s="126"/>
    </row>
    <row r="101" spans="1:9" ht="30" customHeight="1" thickTop="1" x14ac:dyDescent="0.35">
      <c r="A101" s="43" t="s">
        <v>124</v>
      </c>
      <c r="B101" s="95">
        <v>1</v>
      </c>
      <c r="C101" s="34" t="s">
        <v>93</v>
      </c>
      <c r="D101" s="79">
        <f>118000+16000</f>
        <v>134000</v>
      </c>
      <c r="E101" s="40">
        <f t="shared" si="0"/>
        <v>134000</v>
      </c>
      <c r="F101" s="121" t="s">
        <v>212</v>
      </c>
      <c r="G101" s="122"/>
      <c r="H101" s="122"/>
      <c r="I101" s="123"/>
    </row>
    <row r="102" spans="1:9" ht="15.75" customHeight="1" x14ac:dyDescent="0.35">
      <c r="A102" s="44" t="s">
        <v>125</v>
      </c>
      <c r="B102" s="95">
        <v>1</v>
      </c>
      <c r="C102" s="34" t="s">
        <v>93</v>
      </c>
      <c r="D102" s="79">
        <v>13400</v>
      </c>
      <c r="E102" s="40">
        <f t="shared" si="0"/>
        <v>13400</v>
      </c>
      <c r="F102" s="121" t="s">
        <v>213</v>
      </c>
      <c r="G102" s="122"/>
      <c r="H102" s="122"/>
      <c r="I102" s="123"/>
    </row>
    <row r="103" spans="1:9" ht="15.75" customHeight="1" x14ac:dyDescent="0.35">
      <c r="A103" s="43" t="s">
        <v>126</v>
      </c>
      <c r="B103" s="95">
        <v>1</v>
      </c>
      <c r="C103" s="34" t="s">
        <v>93</v>
      </c>
      <c r="D103" s="79">
        <v>0</v>
      </c>
      <c r="E103" s="40">
        <f t="shared" ref="E103:E105" si="2">SUM(B103)*D103</f>
        <v>0</v>
      </c>
      <c r="F103" s="82"/>
      <c r="G103" s="83" t="s">
        <v>189</v>
      </c>
      <c r="H103" s="83"/>
      <c r="I103" s="84"/>
    </row>
    <row r="104" spans="1:9" ht="15.75" customHeight="1" x14ac:dyDescent="0.35">
      <c r="A104" s="43" t="s">
        <v>127</v>
      </c>
      <c r="B104" s="95">
        <v>1</v>
      </c>
      <c r="C104" s="34"/>
      <c r="D104" s="79"/>
      <c r="E104" s="40"/>
      <c r="F104" s="82"/>
      <c r="G104" s="83" t="s">
        <v>222</v>
      </c>
      <c r="H104" s="83"/>
      <c r="I104" s="84"/>
    </row>
    <row r="105" spans="1:9" ht="15.75" customHeight="1" x14ac:dyDescent="0.35">
      <c r="A105" s="89" t="s">
        <v>128</v>
      </c>
      <c r="B105" s="95">
        <v>1</v>
      </c>
      <c r="C105" s="34" t="s">
        <v>93</v>
      </c>
      <c r="D105" s="79">
        <v>0</v>
      </c>
      <c r="E105" s="40">
        <f t="shared" si="2"/>
        <v>0</v>
      </c>
      <c r="F105" s="82"/>
      <c r="G105" s="83" t="s">
        <v>189</v>
      </c>
      <c r="H105" s="83"/>
      <c r="I105" s="84"/>
    </row>
    <row r="106" spans="1:9" ht="15.75" customHeight="1" x14ac:dyDescent="0.35">
      <c r="A106" s="89" t="s">
        <v>129</v>
      </c>
      <c r="B106" s="95">
        <v>1</v>
      </c>
      <c r="C106" s="34" t="s">
        <v>93</v>
      </c>
      <c r="D106" s="79">
        <v>5000</v>
      </c>
      <c r="E106" s="40">
        <f t="shared" ref="E106" si="3">SUM(B106)*D106</f>
        <v>5000</v>
      </c>
      <c r="F106" s="82"/>
      <c r="G106" s="83" t="s">
        <v>214</v>
      </c>
      <c r="H106" s="83"/>
      <c r="I106" s="84"/>
    </row>
    <row r="107" spans="1:9" ht="15.75" customHeight="1" thickBot="1" x14ac:dyDescent="0.4">
      <c r="A107" s="89" t="s">
        <v>130</v>
      </c>
      <c r="B107" s="95">
        <v>1</v>
      </c>
      <c r="C107" s="34" t="s">
        <v>93</v>
      </c>
      <c r="D107" s="79">
        <v>0</v>
      </c>
      <c r="E107" s="40">
        <f t="shared" si="0"/>
        <v>0</v>
      </c>
      <c r="F107" s="121" t="s">
        <v>190</v>
      </c>
      <c r="G107" s="122"/>
      <c r="H107" s="122"/>
      <c r="I107" s="123"/>
    </row>
    <row r="108" spans="1:9" ht="15.75" customHeight="1" thickTop="1" thickBot="1" x14ac:dyDescent="0.4">
      <c r="A108" s="42" t="s">
        <v>131</v>
      </c>
      <c r="B108" s="34"/>
      <c r="C108" s="34"/>
      <c r="D108" s="77"/>
      <c r="E108" s="40"/>
      <c r="F108" s="124"/>
      <c r="G108" s="125"/>
      <c r="H108" s="125"/>
      <c r="I108" s="126"/>
    </row>
    <row r="109" spans="1:9" ht="15.75" customHeight="1" thickTop="1" x14ac:dyDescent="0.35">
      <c r="A109" s="43" t="s">
        <v>132</v>
      </c>
      <c r="B109" s="95">
        <v>1</v>
      </c>
      <c r="C109" s="34" t="s">
        <v>93</v>
      </c>
      <c r="D109" s="79">
        <v>1500</v>
      </c>
      <c r="E109" s="40">
        <f t="shared" si="0"/>
        <v>1500</v>
      </c>
      <c r="F109" s="121" t="s">
        <v>215</v>
      </c>
      <c r="G109" s="122"/>
      <c r="H109" s="122"/>
      <c r="I109" s="123"/>
    </row>
    <row r="110" spans="1:9" ht="15.75" customHeight="1" x14ac:dyDescent="0.35">
      <c r="A110" s="43" t="s">
        <v>133</v>
      </c>
      <c r="B110" s="95">
        <v>1</v>
      </c>
      <c r="C110" s="34" t="s">
        <v>93</v>
      </c>
      <c r="D110" s="79">
        <v>0</v>
      </c>
      <c r="E110" s="40">
        <f t="shared" si="0"/>
        <v>0</v>
      </c>
      <c r="F110" s="121" t="s">
        <v>216</v>
      </c>
      <c r="G110" s="122"/>
      <c r="H110" s="122"/>
      <c r="I110" s="123"/>
    </row>
    <row r="111" spans="1:9" ht="15.75" customHeight="1" x14ac:dyDescent="0.35">
      <c r="A111" s="43" t="s">
        <v>134</v>
      </c>
      <c r="B111" s="95">
        <v>1</v>
      </c>
      <c r="C111" s="34" t="s">
        <v>93</v>
      </c>
      <c r="D111" s="79">
        <v>0</v>
      </c>
      <c r="E111" s="40">
        <f t="shared" si="0"/>
        <v>0</v>
      </c>
      <c r="F111" s="121" t="s">
        <v>192</v>
      </c>
      <c r="G111" s="122"/>
      <c r="H111" s="122"/>
      <c r="I111" s="123"/>
    </row>
    <row r="112" spans="1:9" ht="15.75" customHeight="1" x14ac:dyDescent="0.35">
      <c r="A112" s="43" t="s">
        <v>135</v>
      </c>
      <c r="B112" s="95">
        <v>1</v>
      </c>
      <c r="C112" s="34" t="s">
        <v>93</v>
      </c>
      <c r="D112" s="79">
        <f>7500+4000</f>
        <v>11500</v>
      </c>
      <c r="E112" s="40">
        <f t="shared" si="0"/>
        <v>11500</v>
      </c>
      <c r="F112" s="121" t="s">
        <v>194</v>
      </c>
      <c r="G112" s="122"/>
      <c r="H112" s="122"/>
      <c r="I112" s="123"/>
    </row>
    <row r="113" spans="1:9" ht="15.75" customHeight="1" x14ac:dyDescent="0.35">
      <c r="A113" s="43" t="s">
        <v>136</v>
      </c>
      <c r="B113" s="95">
        <v>1</v>
      </c>
      <c r="C113" s="34" t="s">
        <v>93</v>
      </c>
      <c r="D113" s="79">
        <v>39600</v>
      </c>
      <c r="E113" s="40">
        <f t="shared" si="0"/>
        <v>39600</v>
      </c>
      <c r="F113" s="121"/>
      <c r="G113" s="122"/>
      <c r="H113" s="122"/>
      <c r="I113" s="123"/>
    </row>
    <row r="114" spans="1:9" ht="15.75" customHeight="1" x14ac:dyDescent="0.35">
      <c r="A114" s="43" t="s">
        <v>137</v>
      </c>
      <c r="B114" s="95">
        <v>1</v>
      </c>
      <c r="C114" s="34" t="s">
        <v>93</v>
      </c>
      <c r="D114" s="79">
        <v>0</v>
      </c>
      <c r="E114" s="40">
        <f t="shared" si="0"/>
        <v>0</v>
      </c>
      <c r="F114" s="121" t="s">
        <v>198</v>
      </c>
      <c r="G114" s="122"/>
      <c r="H114" s="122"/>
      <c r="I114" s="123"/>
    </row>
    <row r="115" spans="1:9" ht="15.75" customHeight="1" x14ac:dyDescent="0.35">
      <c r="A115" s="43" t="s">
        <v>138</v>
      </c>
      <c r="B115" s="95">
        <v>1</v>
      </c>
      <c r="C115" s="34" t="s">
        <v>93</v>
      </c>
      <c r="D115" s="79">
        <v>32700</v>
      </c>
      <c r="E115" s="40">
        <f t="shared" ref="E115:E146" si="4">SUM(B115)*D115</f>
        <v>32700</v>
      </c>
      <c r="F115" s="121"/>
      <c r="G115" s="122"/>
      <c r="H115" s="122"/>
      <c r="I115" s="123"/>
    </row>
    <row r="116" spans="1:9" ht="15.75" customHeight="1" x14ac:dyDescent="0.35">
      <c r="A116" s="43" t="s">
        <v>139</v>
      </c>
      <c r="B116" s="95">
        <v>15</v>
      </c>
      <c r="C116" s="34" t="s">
        <v>140</v>
      </c>
      <c r="D116" s="79">
        <v>83.33</v>
      </c>
      <c r="E116" s="40">
        <f t="shared" si="4"/>
        <v>1249.95</v>
      </c>
      <c r="F116" s="121" t="s">
        <v>141</v>
      </c>
      <c r="G116" s="122"/>
      <c r="H116" s="122"/>
      <c r="I116" s="123"/>
    </row>
    <row r="117" spans="1:9" ht="15.75" customHeight="1" x14ac:dyDescent="0.35">
      <c r="A117" s="43" t="s">
        <v>142</v>
      </c>
      <c r="B117" s="95">
        <v>1</v>
      </c>
      <c r="C117" s="34" t="s">
        <v>93</v>
      </c>
      <c r="D117" s="79">
        <v>15000</v>
      </c>
      <c r="E117" s="40">
        <f t="shared" si="4"/>
        <v>15000</v>
      </c>
      <c r="F117" s="121" t="s">
        <v>143</v>
      </c>
      <c r="G117" s="122"/>
      <c r="H117" s="122"/>
      <c r="I117" s="123"/>
    </row>
    <row r="118" spans="1:9" ht="15.75" customHeight="1" thickBot="1" x14ac:dyDescent="0.4">
      <c r="A118" s="43" t="s">
        <v>144</v>
      </c>
      <c r="B118" s="95">
        <v>1</v>
      </c>
      <c r="C118" s="34" t="s">
        <v>93</v>
      </c>
      <c r="D118" s="79">
        <v>396000</v>
      </c>
      <c r="E118" s="40">
        <f t="shared" si="4"/>
        <v>396000</v>
      </c>
      <c r="F118" s="121" t="s">
        <v>145</v>
      </c>
      <c r="G118" s="122"/>
      <c r="H118" s="122"/>
      <c r="I118" s="123"/>
    </row>
    <row r="119" spans="1:9" ht="15.75" customHeight="1" thickTop="1" thickBot="1" x14ac:dyDescent="0.4">
      <c r="A119" s="42" t="s">
        <v>146</v>
      </c>
      <c r="B119" s="34"/>
      <c r="C119" s="34"/>
      <c r="D119" s="77"/>
      <c r="E119" s="40"/>
      <c r="F119" s="124"/>
      <c r="G119" s="125"/>
      <c r="H119" s="125"/>
      <c r="I119" s="126"/>
    </row>
    <row r="120" spans="1:9" ht="15.75" customHeight="1" thickTop="1" x14ac:dyDescent="0.35">
      <c r="A120" s="43" t="s">
        <v>147</v>
      </c>
      <c r="B120" s="95">
        <v>1</v>
      </c>
      <c r="C120" s="34" t="s">
        <v>93</v>
      </c>
      <c r="D120" s="79">
        <v>0</v>
      </c>
      <c r="E120" s="40">
        <f t="shared" si="4"/>
        <v>0</v>
      </c>
      <c r="F120" s="121" t="s">
        <v>191</v>
      </c>
      <c r="G120" s="122"/>
      <c r="H120" s="122"/>
      <c r="I120" s="123"/>
    </row>
    <row r="121" spans="1:9" ht="15.75" customHeight="1" x14ac:dyDescent="0.35">
      <c r="A121" s="43" t="s">
        <v>148</v>
      </c>
      <c r="B121" s="95">
        <v>1</v>
      </c>
      <c r="C121" s="34" t="s">
        <v>93</v>
      </c>
      <c r="D121" s="79">
        <v>0</v>
      </c>
      <c r="E121" s="40">
        <f t="shared" si="4"/>
        <v>0</v>
      </c>
      <c r="F121" s="121" t="s">
        <v>199</v>
      </c>
      <c r="G121" s="122"/>
      <c r="H121" s="122"/>
      <c r="I121" s="123"/>
    </row>
    <row r="122" spans="1:9" ht="15.75" customHeight="1" x14ac:dyDescent="0.35">
      <c r="A122" s="41" t="s">
        <v>149</v>
      </c>
      <c r="B122" s="95">
        <v>1</v>
      </c>
      <c r="C122" s="34" t="s">
        <v>76</v>
      </c>
      <c r="D122" s="79">
        <v>0</v>
      </c>
      <c r="E122" s="40">
        <f t="shared" si="4"/>
        <v>0</v>
      </c>
      <c r="F122" s="121" t="s">
        <v>192</v>
      </c>
      <c r="G122" s="122"/>
      <c r="H122" s="122"/>
      <c r="I122" s="123"/>
    </row>
    <row r="123" spans="1:9" ht="15.75" customHeight="1" x14ac:dyDescent="0.35">
      <c r="A123" s="43" t="s">
        <v>150</v>
      </c>
      <c r="B123" s="95">
        <v>1</v>
      </c>
      <c r="C123" s="34" t="s">
        <v>93</v>
      </c>
      <c r="D123" s="79">
        <v>1600</v>
      </c>
      <c r="E123" s="40">
        <f t="shared" si="4"/>
        <v>1600</v>
      </c>
      <c r="F123" s="121"/>
      <c r="G123" s="122"/>
      <c r="H123" s="122"/>
      <c r="I123" s="123"/>
    </row>
    <row r="124" spans="1:9" ht="15.75" customHeight="1" thickBot="1" x14ac:dyDescent="0.4">
      <c r="A124" s="43" t="s">
        <v>151</v>
      </c>
      <c r="B124" s="95">
        <v>1</v>
      </c>
      <c r="C124" s="34" t="s">
        <v>93</v>
      </c>
      <c r="D124" s="79">
        <v>0</v>
      </c>
      <c r="E124" s="40">
        <f t="shared" si="4"/>
        <v>0</v>
      </c>
      <c r="F124" s="121" t="s">
        <v>198</v>
      </c>
      <c r="G124" s="122"/>
      <c r="H124" s="122"/>
      <c r="I124" s="123"/>
    </row>
    <row r="125" spans="1:9" ht="15.75" customHeight="1" thickTop="1" thickBot="1" x14ac:dyDescent="0.4">
      <c r="A125" s="42" t="s">
        <v>152</v>
      </c>
      <c r="B125" s="68"/>
      <c r="C125" s="34"/>
      <c r="D125" s="77"/>
      <c r="E125" s="40"/>
      <c r="F125" s="124"/>
      <c r="G125" s="125"/>
      <c r="H125" s="125"/>
      <c r="I125" s="126"/>
    </row>
    <row r="126" spans="1:9" ht="15.75" customHeight="1" thickTop="1" x14ac:dyDescent="0.35">
      <c r="A126" s="43" t="s">
        <v>153</v>
      </c>
      <c r="B126" s="95">
        <v>1</v>
      </c>
      <c r="C126" s="34" t="s">
        <v>93</v>
      </c>
      <c r="D126" s="79">
        <v>0</v>
      </c>
      <c r="E126" s="40">
        <f t="shared" si="4"/>
        <v>0</v>
      </c>
      <c r="F126" s="121" t="s">
        <v>206</v>
      </c>
      <c r="G126" s="122"/>
      <c r="H126" s="122"/>
      <c r="I126" s="123"/>
    </row>
    <row r="127" spans="1:9" ht="15.75" customHeight="1" x14ac:dyDescent="0.35">
      <c r="A127" s="43" t="s">
        <v>154</v>
      </c>
      <c r="B127" s="95">
        <v>1</v>
      </c>
      <c r="C127" s="34" t="s">
        <v>93</v>
      </c>
      <c r="D127" s="79">
        <f>49500+7896+5000</f>
        <v>62396</v>
      </c>
      <c r="E127" s="40">
        <f t="shared" si="4"/>
        <v>62396</v>
      </c>
      <c r="F127" s="121"/>
      <c r="G127" s="122"/>
      <c r="H127" s="122"/>
      <c r="I127" s="123"/>
    </row>
    <row r="128" spans="1:9" ht="15.75" customHeight="1" x14ac:dyDescent="0.35">
      <c r="A128" s="43" t="s">
        <v>155</v>
      </c>
      <c r="B128" s="95">
        <v>1</v>
      </c>
      <c r="C128" s="34" t="s">
        <v>93</v>
      </c>
      <c r="D128" s="79">
        <v>2100</v>
      </c>
      <c r="E128" s="40">
        <f t="shared" si="4"/>
        <v>2100</v>
      </c>
      <c r="F128" s="121" t="s">
        <v>217</v>
      </c>
      <c r="G128" s="122"/>
      <c r="H128" s="122"/>
      <c r="I128" s="123"/>
    </row>
    <row r="129" spans="1:10" ht="15.75" customHeight="1" x14ac:dyDescent="0.35">
      <c r="A129" s="43" t="s">
        <v>156</v>
      </c>
      <c r="B129" s="95">
        <v>95</v>
      </c>
      <c r="C129" s="34" t="s">
        <v>140</v>
      </c>
      <c r="D129" s="79">
        <v>300</v>
      </c>
      <c r="E129" s="40">
        <f t="shared" si="4"/>
        <v>28500</v>
      </c>
      <c r="F129" s="121" t="s">
        <v>218</v>
      </c>
      <c r="G129" s="122"/>
      <c r="H129" s="122"/>
      <c r="I129" s="123"/>
    </row>
    <row r="130" spans="1:10" ht="15.75" customHeight="1" x14ac:dyDescent="0.35">
      <c r="A130" s="43" t="s">
        <v>157</v>
      </c>
      <c r="B130" s="95">
        <v>1</v>
      </c>
      <c r="C130" s="34" t="s">
        <v>93</v>
      </c>
      <c r="D130" s="79">
        <v>0</v>
      </c>
      <c r="E130" s="40">
        <f t="shared" si="4"/>
        <v>0</v>
      </c>
      <c r="F130" s="121" t="s">
        <v>195</v>
      </c>
      <c r="G130" s="122"/>
      <c r="H130" s="122"/>
      <c r="I130" s="123"/>
    </row>
    <row r="131" spans="1:10" ht="15.75" customHeight="1" thickBot="1" x14ac:dyDescent="0.4">
      <c r="A131" s="43" t="s">
        <v>158</v>
      </c>
      <c r="B131" s="95">
        <v>132</v>
      </c>
      <c r="C131" s="68" t="s">
        <v>140</v>
      </c>
      <c r="D131" s="79">
        <v>75</v>
      </c>
      <c r="E131" s="40">
        <f t="shared" si="4"/>
        <v>9900</v>
      </c>
      <c r="F131" s="121"/>
      <c r="G131" s="122"/>
      <c r="H131" s="122"/>
      <c r="I131" s="123"/>
    </row>
    <row r="132" spans="1:10" ht="15.75" customHeight="1" thickTop="1" thickBot="1" x14ac:dyDescent="0.4">
      <c r="A132" s="42" t="s">
        <v>159</v>
      </c>
      <c r="B132" s="34"/>
      <c r="C132" s="34"/>
      <c r="D132" s="77"/>
      <c r="E132" s="40"/>
      <c r="F132" s="124"/>
      <c r="G132" s="125"/>
      <c r="H132" s="125"/>
      <c r="I132" s="126"/>
    </row>
    <row r="133" spans="1:10" ht="15.75" customHeight="1" thickTop="1" x14ac:dyDescent="0.35">
      <c r="A133" s="41" t="s">
        <v>160</v>
      </c>
      <c r="B133" s="95">
        <v>1</v>
      </c>
      <c r="C133" s="34" t="s">
        <v>76</v>
      </c>
      <c r="D133" s="79">
        <v>229321</v>
      </c>
      <c r="E133" s="40">
        <f t="shared" si="4"/>
        <v>229321</v>
      </c>
      <c r="F133" s="121" t="s">
        <v>219</v>
      </c>
      <c r="G133" s="122"/>
      <c r="H133" s="122"/>
      <c r="I133" s="123"/>
    </row>
    <row r="134" spans="1:10" ht="15.75" customHeight="1" x14ac:dyDescent="0.35">
      <c r="A134" s="41" t="s">
        <v>161</v>
      </c>
      <c r="B134" s="96">
        <v>1</v>
      </c>
      <c r="C134" s="34" t="s">
        <v>76</v>
      </c>
      <c r="D134" s="79">
        <v>15000</v>
      </c>
      <c r="E134" s="40">
        <f t="shared" si="4"/>
        <v>15000</v>
      </c>
      <c r="F134" s="121" t="s">
        <v>196</v>
      </c>
      <c r="G134" s="122"/>
      <c r="H134" s="122"/>
      <c r="I134" s="123"/>
    </row>
    <row r="135" spans="1:10" ht="15.75" customHeight="1" thickBot="1" x14ac:dyDescent="0.4">
      <c r="A135" s="41" t="s">
        <v>162</v>
      </c>
      <c r="B135" s="34"/>
      <c r="C135" s="34"/>
      <c r="D135" s="77"/>
      <c r="E135" s="70" t="s">
        <v>163</v>
      </c>
      <c r="F135" s="124" t="s">
        <v>164</v>
      </c>
      <c r="G135" s="125"/>
      <c r="H135" s="125"/>
      <c r="I135" s="126"/>
      <c r="J135" s="18"/>
    </row>
    <row r="136" spans="1:10" ht="15.75" customHeight="1" thickTop="1" thickBot="1" x14ac:dyDescent="0.4">
      <c r="A136" s="42" t="s">
        <v>165</v>
      </c>
      <c r="B136" s="87"/>
      <c r="C136" s="68"/>
      <c r="D136" s="91"/>
      <c r="E136" s="92"/>
      <c r="F136" s="124" t="s">
        <v>166</v>
      </c>
      <c r="G136" s="125"/>
      <c r="H136" s="125"/>
      <c r="I136" s="126"/>
    </row>
    <row r="137" spans="1:10" ht="15.75" customHeight="1" thickTop="1" x14ac:dyDescent="0.35">
      <c r="A137" s="69"/>
      <c r="B137" s="95">
        <v>1</v>
      </c>
      <c r="C137" s="68" t="s">
        <v>93</v>
      </c>
      <c r="D137" s="93">
        <v>260000</v>
      </c>
      <c r="E137" s="92">
        <f t="shared" ref="E137:E142" si="5">SUM(B137)*D137</f>
        <v>260000</v>
      </c>
      <c r="F137" s="158" t="s">
        <v>221</v>
      </c>
      <c r="G137" s="159"/>
      <c r="H137" s="159"/>
      <c r="I137" s="160"/>
    </row>
    <row r="138" spans="1:10" ht="15.75" customHeight="1" x14ac:dyDescent="0.35">
      <c r="A138" s="69"/>
      <c r="B138" s="95"/>
      <c r="C138" s="68" t="s">
        <v>93</v>
      </c>
      <c r="D138" s="93"/>
      <c r="E138" s="92">
        <f t="shared" si="5"/>
        <v>0</v>
      </c>
      <c r="F138" s="158"/>
      <c r="G138" s="159"/>
      <c r="H138" s="159"/>
      <c r="I138" s="160"/>
    </row>
    <row r="139" spans="1:10" ht="15.75" customHeight="1" x14ac:dyDescent="0.35">
      <c r="A139" s="69"/>
      <c r="B139" s="95"/>
      <c r="C139" s="68" t="s">
        <v>93</v>
      </c>
      <c r="D139" s="93"/>
      <c r="E139" s="92">
        <f t="shared" si="5"/>
        <v>0</v>
      </c>
      <c r="F139" s="158"/>
      <c r="G139" s="159"/>
      <c r="H139" s="159"/>
      <c r="I139" s="160"/>
    </row>
    <row r="140" spans="1:10" ht="15.75" customHeight="1" x14ac:dyDescent="0.35">
      <c r="A140" s="69"/>
      <c r="B140" s="95"/>
      <c r="C140" s="68" t="s">
        <v>93</v>
      </c>
      <c r="D140" s="93"/>
      <c r="E140" s="92">
        <f t="shared" si="5"/>
        <v>0</v>
      </c>
      <c r="F140" s="158"/>
      <c r="G140" s="159"/>
      <c r="H140" s="159"/>
      <c r="I140" s="160"/>
    </row>
    <row r="141" spans="1:10" ht="15.75" customHeight="1" x14ac:dyDescent="0.35">
      <c r="A141" s="69"/>
      <c r="B141" s="95"/>
      <c r="C141" s="68" t="s">
        <v>93</v>
      </c>
      <c r="D141" s="93"/>
      <c r="E141" s="92">
        <f t="shared" si="5"/>
        <v>0</v>
      </c>
      <c r="F141" s="158"/>
      <c r="G141" s="159"/>
      <c r="H141" s="159"/>
      <c r="I141" s="160"/>
    </row>
    <row r="142" spans="1:10" ht="15.75" customHeight="1" thickBot="1" x14ac:dyDescent="0.4">
      <c r="A142" s="69"/>
      <c r="B142" s="95"/>
      <c r="C142" s="68" t="s">
        <v>93</v>
      </c>
      <c r="D142" s="93"/>
      <c r="E142" s="92">
        <f t="shared" si="5"/>
        <v>0</v>
      </c>
      <c r="F142" s="158"/>
      <c r="G142" s="159"/>
      <c r="H142" s="159"/>
      <c r="I142" s="160"/>
    </row>
    <row r="143" spans="1:10" ht="15.75" customHeight="1" thickTop="1" thickBot="1" x14ac:dyDescent="0.4">
      <c r="A143" s="42" t="s">
        <v>167</v>
      </c>
      <c r="B143" s="34"/>
      <c r="C143" s="34"/>
      <c r="D143" s="77"/>
      <c r="E143" s="40"/>
      <c r="F143" s="124"/>
      <c r="G143" s="125"/>
      <c r="H143" s="125"/>
      <c r="I143" s="126"/>
    </row>
    <row r="144" spans="1:10" ht="15.75" customHeight="1" thickTop="1" x14ac:dyDescent="0.35">
      <c r="A144" s="41" t="s">
        <v>168</v>
      </c>
      <c r="B144" s="95">
        <v>132</v>
      </c>
      <c r="C144" s="68" t="s">
        <v>140</v>
      </c>
      <c r="D144" s="79">
        <v>0</v>
      </c>
      <c r="E144" s="40">
        <f t="shared" si="4"/>
        <v>0</v>
      </c>
      <c r="F144" s="121" t="s">
        <v>197</v>
      </c>
      <c r="G144" s="122"/>
      <c r="H144" s="122"/>
      <c r="I144" s="123"/>
    </row>
    <row r="145" spans="1:10" ht="15.75" customHeight="1" x14ac:dyDescent="0.35">
      <c r="A145" s="41" t="s">
        <v>169</v>
      </c>
      <c r="B145" s="95">
        <v>1</v>
      </c>
      <c r="C145" s="34" t="s">
        <v>93</v>
      </c>
      <c r="D145" s="79">
        <v>0</v>
      </c>
      <c r="E145" s="40">
        <f t="shared" si="4"/>
        <v>0</v>
      </c>
      <c r="F145" s="121" t="s">
        <v>197</v>
      </c>
      <c r="G145" s="122"/>
      <c r="H145" s="122"/>
      <c r="I145" s="123"/>
    </row>
    <row r="146" spans="1:10" ht="15.75" customHeight="1" x14ac:dyDescent="0.35">
      <c r="A146" s="41" t="s">
        <v>170</v>
      </c>
      <c r="B146" s="95">
        <v>1</v>
      </c>
      <c r="C146" s="34" t="s">
        <v>93</v>
      </c>
      <c r="D146" s="79">
        <v>0</v>
      </c>
      <c r="E146" s="40">
        <f t="shared" si="4"/>
        <v>0</v>
      </c>
      <c r="F146" s="121" t="s">
        <v>197</v>
      </c>
      <c r="G146" s="122"/>
      <c r="H146" s="122"/>
      <c r="I146" s="123"/>
    </row>
    <row r="147" spans="1:10" ht="15.75" customHeight="1" thickBot="1" x14ac:dyDescent="0.4">
      <c r="A147" s="41"/>
      <c r="B147" s="34"/>
      <c r="C147" s="34"/>
      <c r="D147" s="39"/>
      <c r="E147" s="40"/>
      <c r="F147" s="124"/>
      <c r="G147" s="125"/>
      <c r="H147" s="125"/>
      <c r="I147" s="126"/>
    </row>
    <row r="148" spans="1:10" ht="23.25" customHeight="1" thickTop="1" thickBot="1" x14ac:dyDescent="0.4">
      <c r="A148" s="45" t="s">
        <v>171</v>
      </c>
      <c r="B148" s="46"/>
      <c r="C148" s="47"/>
      <c r="D148" s="48"/>
      <c r="E148" s="49">
        <f>SUM(E40:E146)</f>
        <v>2742982.5</v>
      </c>
      <c r="F148" s="164"/>
      <c r="G148" s="165"/>
      <c r="H148" s="165"/>
      <c r="I148" s="166"/>
    </row>
    <row r="149" spans="1:10" ht="23.25" customHeight="1" thickTop="1" thickBot="1" x14ac:dyDescent="0.4">
      <c r="A149" s="45" t="s">
        <v>172</v>
      </c>
      <c r="B149" s="46"/>
      <c r="C149" s="47"/>
      <c r="D149" s="48"/>
      <c r="E149" s="85">
        <f>SUM(E148)/B20</f>
        <v>28873.5</v>
      </c>
      <c r="F149" s="164"/>
      <c r="G149" s="165"/>
      <c r="H149" s="165"/>
      <c r="I149" s="166"/>
    </row>
    <row r="150" spans="1:10" ht="23.25" customHeight="1" thickTop="1" thickBot="1" x14ac:dyDescent="0.4">
      <c r="A150" s="50"/>
      <c r="B150" s="51"/>
      <c r="C150" s="51"/>
      <c r="D150" s="51"/>
      <c r="E150" s="52"/>
      <c r="F150" s="53"/>
      <c r="G150" s="53"/>
      <c r="H150" s="53"/>
      <c r="I150" s="53"/>
    </row>
    <row r="151" spans="1:10" ht="23.25" customHeight="1" thickTop="1" thickBot="1" x14ac:dyDescent="0.4">
      <c r="A151" s="45" t="s">
        <v>173</v>
      </c>
      <c r="B151" s="46"/>
      <c r="C151" s="47"/>
      <c r="D151" s="48"/>
      <c r="E151" s="49"/>
      <c r="F151" s="164"/>
      <c r="G151" s="165"/>
      <c r="H151" s="165"/>
      <c r="I151" s="166"/>
    </row>
    <row r="152" spans="1:10" ht="23.25" customHeight="1" thickTop="1" x14ac:dyDescent="0.35">
      <c r="A152" s="54" t="s">
        <v>174</v>
      </c>
      <c r="B152" s="55"/>
      <c r="C152" s="56"/>
      <c r="D152" s="57"/>
      <c r="E152" s="80">
        <v>0.04</v>
      </c>
      <c r="F152" s="167"/>
      <c r="G152" s="168"/>
      <c r="H152" s="168"/>
      <c r="I152" s="169"/>
    </row>
    <row r="153" spans="1:10" ht="23.25" customHeight="1" thickBot="1" x14ac:dyDescent="0.4">
      <c r="A153" s="54" t="s">
        <v>175</v>
      </c>
      <c r="B153" s="58"/>
      <c r="C153" s="59"/>
      <c r="D153" s="60"/>
      <c r="E153" s="81">
        <v>0.01</v>
      </c>
      <c r="F153" s="170"/>
      <c r="G153" s="171"/>
      <c r="H153" s="171"/>
      <c r="I153" s="172"/>
    </row>
    <row r="154" spans="1:10" ht="23.15" customHeight="1" thickTop="1" thickBot="1" x14ac:dyDescent="0.4">
      <c r="A154" s="45" t="s">
        <v>176</v>
      </c>
      <c r="B154" s="46"/>
      <c r="C154" s="47"/>
      <c r="D154" s="48"/>
      <c r="E154" s="61">
        <f>SUM(E152:E153)</f>
        <v>0.05</v>
      </c>
      <c r="F154" s="164"/>
      <c r="G154" s="165"/>
      <c r="H154" s="165"/>
      <c r="I154" s="166"/>
    </row>
    <row r="155" spans="1:10" ht="23.25" customHeight="1" thickTop="1" thickBot="1" x14ac:dyDescent="0.4">
      <c r="A155" s="50"/>
      <c r="B155" s="51"/>
      <c r="C155" s="51"/>
      <c r="D155" s="51"/>
      <c r="E155" s="52"/>
      <c r="F155" s="53"/>
      <c r="G155" s="53"/>
      <c r="H155" s="53"/>
      <c r="I155" s="53"/>
    </row>
    <row r="156" spans="1:10" ht="23.15" customHeight="1" thickTop="1" thickBot="1" x14ac:dyDescent="0.4">
      <c r="A156" s="90" t="s">
        <v>177</v>
      </c>
      <c r="B156" s="46"/>
      <c r="C156" s="47"/>
      <c r="D156" s="48"/>
      <c r="E156" s="97">
        <v>2528</v>
      </c>
      <c r="F156" s="161" t="s">
        <v>178</v>
      </c>
      <c r="G156" s="162"/>
      <c r="H156" s="162"/>
      <c r="I156" s="163"/>
      <c r="J156" s="18"/>
    </row>
    <row r="157" spans="1:10" ht="16" thickTop="1" x14ac:dyDescent="0.35"/>
  </sheetData>
  <sheetProtection algorithmName="SHA-512" hashValue="QS4i9iSQm0s0++DHMZgDagt3b9K7T7ut1kfW52dMvTxUFBiyQslmnf0vQmPABc+hj3V0wQ4V1cdRw14cCSO2TA==" saltValue="mkloOafc0tliaV+TEdUaaw==" spinCount="100000" sheet="1" selectLockedCells="1"/>
  <mergeCells count="123">
    <mergeCell ref="F153:I153"/>
    <mergeCell ref="F154:I154"/>
    <mergeCell ref="F156:I156"/>
    <mergeCell ref="F146:I146"/>
    <mergeCell ref="F147:I147"/>
    <mergeCell ref="F148:I148"/>
    <mergeCell ref="F149:I149"/>
    <mergeCell ref="F151:I151"/>
    <mergeCell ref="F152:I152"/>
    <mergeCell ref="F140:I140"/>
    <mergeCell ref="F141:I141"/>
    <mergeCell ref="F142:I142"/>
    <mergeCell ref="F143:I143"/>
    <mergeCell ref="F144:I144"/>
    <mergeCell ref="F145:I145"/>
    <mergeCell ref="F134:I134"/>
    <mergeCell ref="F135:I135"/>
    <mergeCell ref="F136:I136"/>
    <mergeCell ref="F137:I137"/>
    <mergeCell ref="F138:I138"/>
    <mergeCell ref="F139:I139"/>
    <mergeCell ref="F128:I128"/>
    <mergeCell ref="F129:I129"/>
    <mergeCell ref="F130:I130"/>
    <mergeCell ref="F131:I131"/>
    <mergeCell ref="F132:I132"/>
    <mergeCell ref="F133:I133"/>
    <mergeCell ref="F122:I122"/>
    <mergeCell ref="F123:I123"/>
    <mergeCell ref="F124:I124"/>
    <mergeCell ref="F125:I125"/>
    <mergeCell ref="F126:I126"/>
    <mergeCell ref="F127:I127"/>
    <mergeCell ref="F116:I116"/>
    <mergeCell ref="F117:I117"/>
    <mergeCell ref="F118:I118"/>
    <mergeCell ref="F119:I119"/>
    <mergeCell ref="F120:I120"/>
    <mergeCell ref="F121:I121"/>
    <mergeCell ref="F110:I110"/>
    <mergeCell ref="F111:I111"/>
    <mergeCell ref="F112:I112"/>
    <mergeCell ref="F113:I113"/>
    <mergeCell ref="F114:I114"/>
    <mergeCell ref="F115:I115"/>
    <mergeCell ref="F100:I100"/>
    <mergeCell ref="F101:I101"/>
    <mergeCell ref="F102:I102"/>
    <mergeCell ref="F107:I107"/>
    <mergeCell ref="F108:I108"/>
    <mergeCell ref="F109:I109"/>
    <mergeCell ref="F94:I94"/>
    <mergeCell ref="F95:I95"/>
    <mergeCell ref="F96:I96"/>
    <mergeCell ref="F97:I97"/>
    <mergeCell ref="F98:I98"/>
    <mergeCell ref="F99:I99"/>
    <mergeCell ref="F88:I88"/>
    <mergeCell ref="F89:I89"/>
    <mergeCell ref="F90:I90"/>
    <mergeCell ref="F91:I91"/>
    <mergeCell ref="F92:I92"/>
    <mergeCell ref="F93:I93"/>
    <mergeCell ref="F82:I82"/>
    <mergeCell ref="F83:I83"/>
    <mergeCell ref="F84:I84"/>
    <mergeCell ref="F85:I85"/>
    <mergeCell ref="F86:I86"/>
    <mergeCell ref="F87:I87"/>
    <mergeCell ref="F75:I75"/>
    <mergeCell ref="F76:I76"/>
    <mergeCell ref="F77:I77"/>
    <mergeCell ref="F78:I78"/>
    <mergeCell ref="F80:I80"/>
    <mergeCell ref="F81:I81"/>
    <mergeCell ref="F69:I69"/>
    <mergeCell ref="F70:I70"/>
    <mergeCell ref="F71:I71"/>
    <mergeCell ref="F72:I72"/>
    <mergeCell ref="F73:I73"/>
    <mergeCell ref="F74:I74"/>
    <mergeCell ref="F63:I63"/>
    <mergeCell ref="F64:I64"/>
    <mergeCell ref="F65:I65"/>
    <mergeCell ref="F66:I66"/>
    <mergeCell ref="F67:I67"/>
    <mergeCell ref="F68:I68"/>
    <mergeCell ref="F57:I57"/>
    <mergeCell ref="F58:I58"/>
    <mergeCell ref="F59:I59"/>
    <mergeCell ref="F60:I60"/>
    <mergeCell ref="F61:I61"/>
    <mergeCell ref="F62:I62"/>
    <mergeCell ref="F51:I51"/>
    <mergeCell ref="F52:I52"/>
    <mergeCell ref="F53:I53"/>
    <mergeCell ref="F54:I54"/>
    <mergeCell ref="F55:I55"/>
    <mergeCell ref="F56:I56"/>
    <mergeCell ref="F41:I41"/>
    <mergeCell ref="F42:I42"/>
    <mergeCell ref="F43:I43"/>
    <mergeCell ref="F48:I48"/>
    <mergeCell ref="F49:I49"/>
    <mergeCell ref="F50:I50"/>
    <mergeCell ref="F38:I38"/>
    <mergeCell ref="F39:I39"/>
    <mergeCell ref="F40:I40"/>
    <mergeCell ref="A29:I29"/>
    <mergeCell ref="A30:I30"/>
    <mergeCell ref="A31:I31"/>
    <mergeCell ref="A32:I32"/>
    <mergeCell ref="A33:I33"/>
    <mergeCell ref="A34:I34"/>
    <mergeCell ref="B4:H4"/>
    <mergeCell ref="D5:E5"/>
    <mergeCell ref="B6:H6"/>
    <mergeCell ref="A26:I26"/>
    <mergeCell ref="A27:I27"/>
    <mergeCell ref="A28:I28"/>
    <mergeCell ref="A35:I35"/>
    <mergeCell ref="A36:I36"/>
    <mergeCell ref="A37:I37"/>
  </mergeCells>
  <pageMargins left="0.7" right="0.7" top="0.75" bottom="0.75" header="0.3" footer="0.3"/>
  <pageSetup paperSize="9" scale="48" fitToHeight="0" orientation="portrait" r:id="rId1"/>
  <rowBreaks count="1" manualBreakCount="1">
    <brk id="68"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2.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3.xml><?xml version="1.0" encoding="utf-8"?>
<ds:datastoreItem xmlns:ds="http://schemas.openxmlformats.org/officeDocument/2006/customXml" ds:itemID="{F4225AFC-BBD5-430D-9554-CC83A38350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 </vt:lpstr>
      <vt:lpstr>Apartment Lot 1</vt:lpstr>
      <vt:lpstr>Apartment Lot 2</vt:lpstr>
      <vt:lpstr>'Apartment Lot 1'!Print_Area</vt:lpstr>
      <vt:lpstr>'Apartment Lot 2'!Print_Area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Bryan Simmons</cp:lastModifiedBy>
  <cp:revision/>
  <cp:lastPrinted>2023-12-14T13:29:09Z</cp:lastPrinted>
  <dcterms:created xsi:type="dcterms:W3CDTF">2016-11-01T09:32:28Z</dcterms:created>
  <dcterms:modified xsi:type="dcterms:W3CDTF">2024-04-25T08:48:15Z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15306700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