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0" i="9" l="1"/>
  <c r="D344" i="14"/>
  <c r="D110" i="14"/>
  <c r="D344" i="13"/>
  <c r="D110" i="13"/>
  <c r="D344" i="11"/>
  <c r="D110" i="11"/>
  <c r="D344" i="10" l="1"/>
  <c r="D110" i="10"/>
  <c r="D110" i="6" l="1"/>
  <c r="D344" i="7" l="1"/>
  <c r="D110" i="7" l="1"/>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E389" i="14"/>
  <c r="G389" i="14" s="1"/>
  <c r="E387" i="14"/>
  <c r="G387"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E155" i="14"/>
  <c r="G155" i="14" s="1"/>
  <c r="E153" i="14"/>
  <c r="G153"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B20" i="14" s="1"/>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E403" i="13"/>
  <c r="G403" i="13" s="1"/>
  <c r="E401" i="13"/>
  <c r="G401" i="13" s="1"/>
  <c r="E396" i="13"/>
  <c r="G396" i="13" s="1"/>
  <c r="E394" i="13"/>
  <c r="G394" i="13" s="1"/>
  <c r="E389" i="13"/>
  <c r="G389" i="13" s="1"/>
  <c r="E387" i="13"/>
  <c r="G387"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B20" i="13" s="1"/>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E403" i="12"/>
  <c r="G403" i="12" s="1"/>
  <c r="E401" i="12"/>
  <c r="G401" i="12" s="1"/>
  <c r="E396" i="12"/>
  <c r="G396" i="12" s="1"/>
  <c r="E394" i="12"/>
  <c r="G394" i="12" s="1"/>
  <c r="G397"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G220" i="12" s="1"/>
  <c r="G227" i="12" s="1"/>
  <c r="E190" i="12"/>
  <c r="G190" i="12" s="1"/>
  <c r="E188" i="12"/>
  <c r="G188" i="12" s="1"/>
  <c r="E183" i="12"/>
  <c r="G183" i="12" s="1"/>
  <c r="E181" i="12"/>
  <c r="G181" i="12" s="1"/>
  <c r="G184" i="12" s="1"/>
  <c r="E176" i="12"/>
  <c r="G176" i="12" s="1"/>
  <c r="E174" i="12"/>
  <c r="G174" i="12" s="1"/>
  <c r="E169" i="12"/>
  <c r="G169" i="12" s="1"/>
  <c r="E167" i="12"/>
  <c r="G167" i="12" s="1"/>
  <c r="G170" i="12" s="1"/>
  <c r="E162" i="12"/>
  <c r="G162" i="12" s="1"/>
  <c r="E160" i="12"/>
  <c r="G160" i="12" s="1"/>
  <c r="E155" i="12"/>
  <c r="G155" i="12" s="1"/>
  <c r="E153" i="12"/>
  <c r="G153" i="12" s="1"/>
  <c r="G156"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G394" i="11"/>
  <c r="G397" i="11" s="1"/>
  <c r="E394" i="1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E162" i="11"/>
  <c r="G162" i="11" s="1"/>
  <c r="E160" i="11"/>
  <c r="G160" i="11" s="1"/>
  <c r="E155" i="11"/>
  <c r="G155" i="11" s="1"/>
  <c r="E153" i="11"/>
  <c r="G153"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G163"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E410" i="9"/>
  <c r="G410" i="9" s="1"/>
  <c r="E408" i="9"/>
  <c r="G408" i="9" s="1"/>
  <c r="E403" i="9"/>
  <c r="G403" i="9" s="1"/>
  <c r="E401" i="9"/>
  <c r="G401" i="9" s="1"/>
  <c r="E396" i="9"/>
  <c r="G396" i="9" s="1"/>
  <c r="E394" i="9"/>
  <c r="G394" i="9" s="1"/>
  <c r="E389" i="9"/>
  <c r="G389" i="9" s="1"/>
  <c r="G387" i="9"/>
  <c r="E387" i="9"/>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G184" i="9" s="1"/>
  <c r="E176" i="9"/>
  <c r="G176" i="9" s="1"/>
  <c r="E174" i="9"/>
  <c r="G174" i="9" s="1"/>
  <c r="E169" i="9"/>
  <c r="G169" i="9" s="1"/>
  <c r="G167" i="9"/>
  <c r="E167" i="9"/>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B20" i="9" s="1"/>
  <c r="G454" i="9" l="1"/>
  <c r="G461" i="9" s="1"/>
  <c r="G418" i="9"/>
  <c r="G404" i="9"/>
  <c r="G390" i="9"/>
  <c r="G397" i="14"/>
  <c r="G156" i="14"/>
  <c r="G411" i="13"/>
  <c r="G390" i="13"/>
  <c r="G177" i="13"/>
  <c r="G163" i="13"/>
  <c r="G170" i="11"/>
  <c r="G156" i="11"/>
  <c r="G425" i="10"/>
  <c r="G390" i="10"/>
  <c r="G220" i="10"/>
  <c r="G227" i="10" s="1"/>
  <c r="G156" i="10"/>
  <c r="G397" i="10"/>
  <c r="G404" i="11"/>
  <c r="G191" i="12"/>
  <c r="G390" i="14"/>
  <c r="G404" i="14"/>
  <c r="G170" i="9"/>
  <c r="G390" i="11"/>
  <c r="G418" i="12"/>
  <c r="B253" i="10"/>
  <c r="E368" i="12"/>
  <c r="G220" i="9"/>
  <c r="G227" i="9" s="1"/>
  <c r="B253" i="9"/>
  <c r="G425" i="9"/>
  <c r="B20" i="11"/>
  <c r="G163" i="11"/>
  <c r="G191" i="11"/>
  <c r="B253" i="11"/>
  <c r="G454" i="11"/>
  <c r="G461" i="11" s="1"/>
  <c r="G191" i="13"/>
  <c r="B253" i="13"/>
  <c r="E368" i="14"/>
  <c r="E369" i="14" s="1"/>
  <c r="G226" i="9"/>
  <c r="G163" i="9"/>
  <c r="G404" i="10"/>
  <c r="G411" i="10"/>
  <c r="G404" i="12"/>
  <c r="G156" i="9"/>
  <c r="G177" i="9"/>
  <c r="E368" i="9"/>
  <c r="G458" i="9" s="1"/>
  <c r="G411" i="9"/>
  <c r="G191" i="10"/>
  <c r="E368" i="10"/>
  <c r="G458" i="10" s="1"/>
  <c r="G418" i="10"/>
  <c r="E368" i="11"/>
  <c r="E369" i="11" s="1"/>
  <c r="B253" i="12"/>
  <c r="G156" i="13"/>
  <c r="E368" i="13"/>
  <c r="G458" i="13" s="1"/>
  <c r="G404" i="13"/>
  <c r="E134" i="9"/>
  <c r="G224" i="9" s="1"/>
  <c r="G191" i="9"/>
  <c r="G397" i="9"/>
  <c r="G184" i="10"/>
  <c r="G411" i="11"/>
  <c r="B20" i="12"/>
  <c r="G177" i="12"/>
  <c r="G184" i="13"/>
  <c r="E134" i="14"/>
  <c r="E135" i="14" s="1"/>
  <c r="G149" i="14"/>
  <c r="G191" i="14"/>
  <c r="B253"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25" i="14"/>
  <c r="G226" i="14"/>
  <c r="G170" i="14"/>
  <c r="G411" i="14"/>
  <c r="G459" i="14"/>
  <c r="G383" i="14"/>
  <c r="G177" i="14"/>
  <c r="G460" i="14"/>
  <c r="G418" i="14"/>
  <c r="G225" i="14"/>
  <c r="G459" i="13"/>
  <c r="G383" i="13"/>
  <c r="G425"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170" i="10"/>
  <c r="G226" i="10"/>
  <c r="G459" i="10"/>
  <c r="G383" i="10"/>
  <c r="G177" i="10"/>
  <c r="G460" i="10"/>
  <c r="G225" i="10"/>
  <c r="G383" i="9"/>
  <c r="G459" i="9"/>
  <c r="G460" i="9"/>
  <c r="G149" i="9"/>
  <c r="G225" i="9"/>
  <c r="E369" i="9" l="1"/>
  <c r="E135" i="9"/>
  <c r="G458" i="14"/>
  <c r="G462" i="14" s="1"/>
  <c r="G463" i="14" s="1"/>
  <c r="G224" i="14"/>
  <c r="E369" i="13"/>
  <c r="G458" i="11"/>
  <c r="G462" i="11" s="1"/>
  <c r="G463" i="11" s="1"/>
  <c r="E369" i="10"/>
  <c r="G224" i="13"/>
  <c r="G228" i="13" s="1"/>
  <c r="G224" i="12"/>
  <c r="G224" i="11"/>
  <c r="G228" i="11" s="1"/>
  <c r="G224" i="10"/>
  <c r="G228" i="10" s="1"/>
  <c r="G229" i="10" s="1"/>
  <c r="G228" i="14"/>
  <c r="G462" i="13"/>
  <c r="G462" i="12"/>
  <c r="G463" i="12" s="1"/>
  <c r="G228" i="12"/>
  <c r="G229" i="12" s="1"/>
  <c r="G231" i="12" s="1"/>
  <c r="G468" i="12" s="1"/>
  <c r="G462" i="10"/>
  <c r="G463" i="10" s="1"/>
  <c r="G462" i="9"/>
  <c r="G463" i="9" s="1"/>
  <c r="G228" i="9"/>
  <c r="G229" i="13" l="1"/>
  <c r="G231" i="13" s="1"/>
  <c r="G468" i="13" s="1"/>
  <c r="G465" i="9"/>
  <c r="G469" i="9"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26" i="7" l="1"/>
  <c r="G459" i="7"/>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<sst xmlns="http://schemas.openxmlformats.org/spreadsheetml/2006/main" count="6834" uniqueCount="289">
  <si>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</si>
  <si>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</si>
  <si>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</si>
  <si>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</si>
  <si>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</si>
  <si>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</si>
  <si>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</si>
  <si>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</si>
  <si>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</si>
  <si>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</si>
  <si>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</si>
  <si>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</si>
  <si>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</si>
  <si>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</si>
  <si>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</si>
  <si>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</si>
  <si>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</si>
  <si>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</si>
  <si>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</si>
  <si>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</si>
  <si>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</si>
  <si>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</si>
  <si>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</si>
  <si>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</si>
  <si>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</si>
  <si>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</si>
  <si>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</si>
  <si>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</si>
  <si>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</si>
  <si>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</si>
  <si>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</si>
  <si>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</si>
  <si>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</si>
  <si>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</si>
  <si>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</si>
  <si>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</si>
  <si>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</si>
  <si>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</si>
  <si>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</si>
  <si>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</si>
  <si>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</si>
  <si>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</si>
  <si>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</si>
  <si>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</si>
  <si>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</si>
  <si>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</si>
  <si>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</si>
  <si>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</si>
  <si>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</si>
  <si>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</si>
  <si>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</si>
  <si>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</si>
  <si>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</si>
  <si>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</si>
  <si>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</si>
  <si>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</si>
  <si>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</si>
  <si>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</si>
  <si>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</si>
  <si>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</si>
  <si>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</si>
  <si>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</si>
  <si>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</si>
  <si>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</si>
  <si>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</si>
  <si>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</si>
  <si>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</si>
  <si>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</si>
  <si>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</si>
  <si>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</si>
  <si>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</si>
  <si>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</si>
  <si>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</si>
  <si>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</si>
  <si>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</si>
  <si>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</si>
  <si>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</si>
  <si>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</si>
  <si>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</si>
  <si>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</si>
  <si>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</si>
  <si>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</si>
  <si>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</si>
  <si>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</si>
  <si>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</si>
  <si>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</si>
  <si>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</si>
  <si>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</si>
  <si>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</si>
  <si>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</si>
  <si>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</si>
  <si>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</si>
  <si>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</si>
  <si>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</si>
  <si>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</si>
  <si>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</si>
  <si>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</si>
  <si>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</si>
  <si>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</si>
  <si>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</si>
  <si>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</si>
  <si>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</si>
  <si>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</si>
  <si>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</si>
  <si>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</si>
  <si>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</si>
  <si>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</si>
  <si>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</si>
  <si>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</si>
  <si>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</si>
  <si>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</si>
  <si>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</si>
  <si>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</si>
  <si>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</si>
  <si>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</si>
  <si>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</si>
  <si>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</si>
  <si>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</si>
  <si>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</si>
  <si>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</si>
  <si>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</si>
  <si>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</si>
  <si>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</si>
  <si>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</si>
  <si>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</si>
  <si>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</si>
  <si>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</si>
  <si>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</si>
  <si>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</si>
  <si>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</si>
  <si>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</si>
  <si>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</si>
  <si>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</si>
  <si>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</si>
  <si>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</si>
  <si>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</si>
  <si>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</si>
  <si>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</si>
  <si>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</si>
  <si>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</si>
  <si>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</si>
  <si>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</si>
  <si>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</si>
  <si>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</si>
  <si>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</si>
  <si>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</si>
  <si>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</si>
  <si>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</si>
  <si>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</si>
  <si>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</si>
  <si>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</si>
  <si>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</si>
  <si>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</si>
  <si>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</si>
  <si>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</si>
  <si>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</si>
  <si>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</si>
  <si>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</si>
  <si>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</si>
  <si>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</si>
  <si>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</si>
  <si>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</si>
  <si>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</si>
  <si>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</si>
  <si>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</si>
  <si>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</si>
  <si>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</si>
  <si>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</si>
  <si>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</si>
  <si>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</si>
  <si>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</si>
  <si>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</si>
  <si>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</si>
  <si>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</si>
  <si>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</si>
  <si>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</si>
  <si>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</si>
  <si>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</si>
  <si>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</si>
  <si>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</si>
  <si>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</si>
  <si>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</si>
  <si>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</si>
  <si>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</si>
  <si>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</si>
  <si>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</si>
  <si>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</si>
  <si>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</si>
  <si>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</si>
  <si>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</si>
  <si>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</si>
  <si>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</si>
  <si>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</si>
  <si>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</si>
  <si>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</si>
  <si>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</si>
  <si>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</si>
  <si>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</si>
  <si>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</si>
  <si>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</si>
  <si>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</si>
  <si>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</si>
  <si>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</si>
  <si>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</si>
  <si>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</si>
  <si>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</si>
  <si>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</si>
  <si>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</si>
  <si>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</si>
  <si>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</si>
  <si>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</si>
  <si>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</si>
  <si>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</si>
  <si>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</si>
  <si>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</si>
  <si>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</si>
  <si>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</si>
  <si>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</si>
  <si>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</si>
  <si>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</si>
  <si>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</si>
  <si>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</si>
  <si>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</si>
  <si>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</si>
  <si>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</si>
  <si>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</si>
  <si>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</si>
  <si>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</si>
  <si>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</si>
  <si>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</si>
  <si>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</si>
  <si>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</si>
  <si>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</si>
  <si>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</si>
  <si>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</si>
  <si>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</si>
  <si>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</si>
  <si>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</si>
  <si>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</si>
  <si>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</si>
  <si>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</si>
  <si>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</si>
  <si>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</si>
  <si>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</si>
  <si>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</si>
  <si>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</si>
  <si>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</si>
  <si>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</si>
  <si>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</si>
  <si>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</si>
  <si>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</si>
  <si>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</si>
  <si>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</si>
  <si>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</si>
  <si>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</si>
  <si>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</si>
  <si>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</si>
  <si>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</si>
  <si>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</si>
  <si>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</si>
  <si>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</si>
  <si>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</si>
  <si>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</si>
  <si>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</si>
  <si>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</si>
  <si>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</si>
  <si>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</si>
  <si>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</si>
  <si>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</si>
  <si>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Combined canteen/drying room unit included for (50%)</t>
  </si>
  <si>
    <t>Contract Manager carries out</t>
  </si>
  <si>
    <t xml:space="preserve">Installation costs covered by weekly charge </t>
  </si>
  <si>
    <t>Allowance for tipping skips for telehandler</t>
  </si>
  <si>
    <t>Allowed for a silo; base costs included</t>
  </si>
  <si>
    <t>12 months maintenance to turfing &amp; landscaping</t>
  </si>
  <si>
    <t>THE CASEY GROUP LTD</t>
  </si>
  <si>
    <t>No specific requirements</t>
  </si>
  <si>
    <t>Not required included for within rates</t>
  </si>
  <si>
    <t>Additional premium costs due to timber frame</t>
  </si>
  <si>
    <t>Included in overheads</t>
  </si>
  <si>
    <t>Fall arrest part of timber frame works package</t>
  </si>
  <si>
    <t>Carried out by Groundworker</t>
  </si>
  <si>
    <t>Not required for this scale of project</t>
  </si>
  <si>
    <t>Included in rates for alterations</t>
  </si>
  <si>
    <t>by Health &amp; Safety Officer - included elsewhere</t>
  </si>
  <si>
    <t>15 conditions; multiple discharges, 1 during, 1 at completion</t>
  </si>
  <si>
    <t>duplication of requirements; Robust Details means not required</t>
  </si>
  <si>
    <t>Included in Resident Handover Pack costs</t>
  </si>
  <si>
    <t>Combined office/meeting room unit included for with stairs (50%)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</si>
</sst>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11">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4" fontId="18" fillId="6" borderId="0" xfId="0" applyNumberFormat="1" applyFont="1" applyFill="1" applyAlignment="1" applyProtection="1">
      <alignment vertical="center"/>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6" borderId="0" xfId="0" applyFont="1" applyFill="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BreakPreview" zoomScaleNormal="100" zoomScaleSheetLayoutView="100" workbookViewId="0">
      <selection activeCell="B4" sqref="B4:G4"/>
    </sheetView>
  </sheetViews>
  <sheetFormatPr defaultColWidth="8.88671875"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2" t="s">
        <v>275</v>
      </c>
      <c r="C4" s="222"/>
      <c r="D4" s="222"/>
      <c r="E4" s="222"/>
      <c r="F4" s="222"/>
      <c r="G4" s="222"/>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4030116.4339779089</v>
      </c>
    </row>
    <row r="9" spans="1:9" ht="24.95" customHeight="1" x14ac:dyDescent="0.2">
      <c r="A9" s="210" t="s">
        <v>260</v>
      </c>
      <c r="B9" s="211">
        <f>SUM('Low val Lot 2'!G470)</f>
        <v>4030116.4339779089</v>
      </c>
    </row>
    <row r="10" spans="1:9" ht="24.95" customHeight="1" x14ac:dyDescent="0.2">
      <c r="A10" s="210" t="s">
        <v>261</v>
      </c>
      <c r="B10" s="211">
        <f>SUM('Low val Lot 3'!G470)</f>
        <v>4030116.4339779089</v>
      </c>
    </row>
    <row r="11" spans="1:9" ht="24.95" customHeight="1" x14ac:dyDescent="0.2">
      <c r="A11" s="210" t="s">
        <v>262</v>
      </c>
      <c r="B11" s="211">
        <f>SUM('Low val Lot 4'!G470)</f>
        <v>313120</v>
      </c>
    </row>
    <row r="12" spans="1:9" ht="24.95" customHeight="1" x14ac:dyDescent="0.2">
      <c r="A12" s="210" t="s">
        <v>263</v>
      </c>
      <c r="B12" s="211">
        <f>SUM('Low val Lot 5'!G470)</f>
        <v>4030116.4339779089</v>
      </c>
    </row>
    <row r="13" spans="1:9" ht="24.95" customHeight="1" x14ac:dyDescent="0.2">
      <c r="A13" s="210" t="s">
        <v>264</v>
      </c>
      <c r="B13" s="211">
        <f>SUM('Low val Lot 6'!G470)</f>
        <v>4030116.4339779089</v>
      </c>
    </row>
    <row r="14" spans="1:9" ht="24.95" customHeight="1" x14ac:dyDescent="0.2">
      <c r="A14" s="210" t="s">
        <v>265</v>
      </c>
      <c r="B14" s="211">
        <f>SUM('High val Lot 1'!G470)</f>
        <v>13929410.37013131</v>
      </c>
    </row>
    <row r="15" spans="1:9" ht="24.95" customHeight="1" x14ac:dyDescent="0.2">
      <c r="A15" s="210" t="s">
        <v>259</v>
      </c>
      <c r="B15" s="211">
        <f>SUM('High val Lot 2'!G470)</f>
        <v>13929410.37013131</v>
      </c>
    </row>
    <row r="17" spans="1:7" x14ac:dyDescent="0.2">
      <c r="A17" s="223" t="s">
        <v>266</v>
      </c>
      <c r="B17" s="223"/>
      <c r="C17" s="223"/>
      <c r="D17" s="223"/>
      <c r="E17" s="223"/>
      <c r="F17" s="223"/>
      <c r="G17" s="223"/>
    </row>
    <row r="18" spans="1:7" x14ac:dyDescent="0.2">
      <c r="A18" s="223"/>
      <c r="B18" s="223"/>
      <c r="C18" s="223"/>
      <c r="D18" s="223"/>
      <c r="E18" s="223"/>
      <c r="F18" s="223"/>
      <c r="G18" s="223"/>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F109" sqref="F109:I10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244</v>
      </c>
      <c r="B5" s="9"/>
      <c r="C5" s="28"/>
      <c r="D5" s="292"/>
      <c r="E5" s="292"/>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7" t="s">
        <v>228</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57"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12">
        <v>1.9300000000000001E-2</v>
      </c>
      <c r="E43" s="54">
        <f>SUM(B43)*D43</f>
        <v>1.0036</v>
      </c>
      <c r="F43" s="251" t="s">
        <v>279</v>
      </c>
      <c r="G43" s="252"/>
      <c r="H43" s="252"/>
      <c r="I43" s="253"/>
    </row>
    <row r="44" spans="1:11" ht="15.75" customHeight="1" x14ac:dyDescent="0.2">
      <c r="A44" s="55" t="s">
        <v>13</v>
      </c>
      <c r="B44" s="48">
        <v>52</v>
      </c>
      <c r="C44" s="48" t="s">
        <v>27</v>
      </c>
      <c r="D44" s="212">
        <v>368.75</v>
      </c>
      <c r="E44" s="54">
        <f t="shared" ref="E44:E107" si="1">SUM(B44)*D44</f>
        <v>19175</v>
      </c>
      <c r="F44" s="251"/>
      <c r="G44" s="252"/>
      <c r="H44" s="252"/>
      <c r="I44" s="253"/>
    </row>
    <row r="45" spans="1:11" ht="15.75" customHeight="1" x14ac:dyDescent="0.2">
      <c r="A45" s="55" t="s">
        <v>15</v>
      </c>
      <c r="B45" s="48">
        <v>52</v>
      </c>
      <c r="C45" s="48" t="s">
        <v>27</v>
      </c>
      <c r="D45" s="212">
        <v>1.9300000000000001E-2</v>
      </c>
      <c r="E45" s="54">
        <f t="shared" si="1"/>
        <v>1.0036</v>
      </c>
      <c r="F45" s="251" t="s">
        <v>281</v>
      </c>
      <c r="G45" s="252"/>
      <c r="H45" s="252"/>
      <c r="I45" s="253"/>
    </row>
    <row r="46" spans="1:11" ht="15.75" customHeight="1" x14ac:dyDescent="0.2">
      <c r="A46" s="55" t="s">
        <v>16</v>
      </c>
      <c r="B46" s="48">
        <v>52</v>
      </c>
      <c r="C46" s="48" t="s">
        <v>27</v>
      </c>
      <c r="D46" s="212">
        <v>1200</v>
      </c>
      <c r="E46" s="54">
        <f t="shared" si="1"/>
        <v>62400</v>
      </c>
      <c r="F46" s="251"/>
      <c r="G46" s="252"/>
      <c r="H46" s="252"/>
      <c r="I46" s="253"/>
    </row>
    <row r="47" spans="1:11" ht="15.75" customHeight="1" x14ac:dyDescent="0.2">
      <c r="A47" s="55" t="s">
        <v>125</v>
      </c>
      <c r="B47" s="48">
        <v>52</v>
      </c>
      <c r="C47" s="48" t="s">
        <v>27</v>
      </c>
      <c r="D47" s="212">
        <v>1.9300000000000001E-2</v>
      </c>
      <c r="E47" s="54">
        <f t="shared" si="1"/>
        <v>1.0036</v>
      </c>
      <c r="F47" s="251" t="s">
        <v>282</v>
      </c>
      <c r="G47" s="252"/>
      <c r="H47" s="252"/>
      <c r="I47" s="253"/>
    </row>
    <row r="48" spans="1:11" ht="15.75" customHeight="1" x14ac:dyDescent="0.2">
      <c r="A48" s="55" t="s">
        <v>123</v>
      </c>
      <c r="B48" s="48">
        <v>52</v>
      </c>
      <c r="C48" s="48" t="s">
        <v>27</v>
      </c>
      <c r="D48" s="212">
        <v>429.04</v>
      </c>
      <c r="E48" s="54">
        <f t="shared" si="1"/>
        <v>22310.080000000002</v>
      </c>
      <c r="F48" s="251"/>
      <c r="G48" s="252"/>
      <c r="H48" s="252"/>
      <c r="I48" s="253"/>
    </row>
    <row r="49" spans="1:9" ht="15.75" customHeight="1" x14ac:dyDescent="0.2">
      <c r="A49" s="55" t="s">
        <v>185</v>
      </c>
      <c r="B49" s="48">
        <v>52</v>
      </c>
      <c r="C49" s="48" t="s">
        <v>27</v>
      </c>
      <c r="D49" s="212">
        <v>404.25</v>
      </c>
      <c r="E49" s="54">
        <f t="shared" si="1"/>
        <v>21021</v>
      </c>
      <c r="F49" s="251"/>
      <c r="G49" s="252"/>
      <c r="H49" s="252"/>
      <c r="I49" s="253"/>
    </row>
    <row r="50" spans="1:9" ht="15.75" customHeight="1" x14ac:dyDescent="0.2">
      <c r="A50" s="55" t="s">
        <v>18</v>
      </c>
      <c r="B50" s="48">
        <v>52</v>
      </c>
      <c r="C50" s="48" t="s">
        <v>27</v>
      </c>
      <c r="D50" s="212">
        <v>1.9300000000000001E-2</v>
      </c>
      <c r="E50" s="54">
        <f t="shared" si="1"/>
        <v>1.0036</v>
      </c>
      <c r="F50" s="251" t="s">
        <v>270</v>
      </c>
      <c r="G50" s="252"/>
      <c r="H50" s="252"/>
      <c r="I50" s="253"/>
    </row>
    <row r="51" spans="1:9" ht="15.75" customHeight="1" thickBot="1" x14ac:dyDescent="0.25">
      <c r="A51" s="55" t="s">
        <v>19</v>
      </c>
      <c r="B51" s="48">
        <v>52</v>
      </c>
      <c r="C51" s="48" t="s">
        <v>27</v>
      </c>
      <c r="D51" s="212">
        <v>55</v>
      </c>
      <c r="E51" s="54">
        <f t="shared" si="1"/>
        <v>2860</v>
      </c>
      <c r="F51" s="251"/>
      <c r="G51" s="252"/>
      <c r="H51" s="252"/>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12">
        <v>1500</v>
      </c>
      <c r="E53" s="54">
        <f t="shared" si="1"/>
        <v>1500</v>
      </c>
      <c r="F53" s="251"/>
      <c r="G53" s="252"/>
      <c r="H53" s="252"/>
      <c r="I53" s="253"/>
    </row>
    <row r="54" spans="1:9" ht="15.75" customHeight="1" x14ac:dyDescent="0.2">
      <c r="A54" s="55" t="s">
        <v>45</v>
      </c>
      <c r="B54" s="48">
        <v>52</v>
      </c>
      <c r="C54" s="48" t="s">
        <v>27</v>
      </c>
      <c r="D54" s="212">
        <v>27.5</v>
      </c>
      <c r="E54" s="54">
        <f t="shared" si="1"/>
        <v>1430</v>
      </c>
      <c r="F54" s="251" t="s">
        <v>288</v>
      </c>
      <c r="G54" s="252"/>
      <c r="H54" s="252"/>
      <c r="I54" s="253"/>
    </row>
    <row r="55" spans="1:9" ht="15.75" customHeight="1" x14ac:dyDescent="0.2">
      <c r="A55" s="58" t="s">
        <v>47</v>
      </c>
      <c r="B55" s="48">
        <v>52</v>
      </c>
      <c r="C55" s="48" t="s">
        <v>27</v>
      </c>
      <c r="D55" s="212">
        <v>27.5</v>
      </c>
      <c r="E55" s="54">
        <f t="shared" si="1"/>
        <v>1430</v>
      </c>
      <c r="F55" s="251" t="s">
        <v>288</v>
      </c>
      <c r="G55" s="252"/>
      <c r="H55" s="252"/>
      <c r="I55" s="253"/>
    </row>
    <row r="56" spans="1:9" ht="15.75" customHeight="1" x14ac:dyDescent="0.2">
      <c r="A56" s="58" t="s">
        <v>21</v>
      </c>
      <c r="B56" s="48">
        <v>52</v>
      </c>
      <c r="C56" s="48" t="s">
        <v>27</v>
      </c>
      <c r="D56" s="212">
        <v>26.25</v>
      </c>
      <c r="E56" s="54">
        <f t="shared" si="1"/>
        <v>1365</v>
      </c>
      <c r="F56" s="251" t="s">
        <v>269</v>
      </c>
      <c r="G56" s="252"/>
      <c r="H56" s="252"/>
      <c r="I56" s="253"/>
    </row>
    <row r="57" spans="1:9" ht="15.75" customHeight="1" x14ac:dyDescent="0.2">
      <c r="A57" s="58" t="s">
        <v>22</v>
      </c>
      <c r="B57" s="48">
        <v>52</v>
      </c>
      <c r="C57" s="48" t="s">
        <v>27</v>
      </c>
      <c r="D57" s="212">
        <v>26.25</v>
      </c>
      <c r="E57" s="54">
        <f t="shared" si="1"/>
        <v>1365</v>
      </c>
      <c r="F57" s="251" t="s">
        <v>269</v>
      </c>
      <c r="G57" s="252"/>
      <c r="H57" s="252"/>
      <c r="I57" s="253"/>
    </row>
    <row r="58" spans="1:9" ht="15.75" customHeight="1" x14ac:dyDescent="0.2">
      <c r="A58" s="58" t="s">
        <v>23</v>
      </c>
      <c r="B58" s="48">
        <v>52</v>
      </c>
      <c r="C58" s="48" t="s">
        <v>27</v>
      </c>
      <c r="D58" s="212">
        <v>55</v>
      </c>
      <c r="E58" s="54">
        <f t="shared" si="1"/>
        <v>2860</v>
      </c>
      <c r="F58" s="251"/>
      <c r="G58" s="252"/>
      <c r="H58" s="252"/>
      <c r="I58" s="253"/>
    </row>
    <row r="59" spans="1:9" ht="15.75" customHeight="1" x14ac:dyDescent="0.2">
      <c r="A59" s="58" t="s">
        <v>48</v>
      </c>
      <c r="B59" s="48">
        <v>52</v>
      </c>
      <c r="C59" s="48" t="s">
        <v>27</v>
      </c>
      <c r="D59" s="212">
        <v>11</v>
      </c>
      <c r="E59" s="54">
        <f t="shared" si="1"/>
        <v>572</v>
      </c>
      <c r="F59" s="251"/>
      <c r="G59" s="252"/>
      <c r="H59" s="252"/>
      <c r="I59" s="253"/>
    </row>
    <row r="60" spans="1:9" ht="15.75" customHeight="1" x14ac:dyDescent="0.2">
      <c r="A60" s="55" t="s">
        <v>124</v>
      </c>
      <c r="B60" s="48">
        <v>52</v>
      </c>
      <c r="C60" s="48" t="s">
        <v>27</v>
      </c>
      <c r="D60" s="212">
        <v>17.88</v>
      </c>
      <c r="E60" s="54">
        <f t="shared" si="1"/>
        <v>929.76</v>
      </c>
      <c r="F60" s="251"/>
      <c r="G60" s="252"/>
      <c r="H60" s="252"/>
      <c r="I60" s="253"/>
    </row>
    <row r="61" spans="1:9" ht="15.75" customHeight="1" x14ac:dyDescent="0.2">
      <c r="A61" s="55" t="s">
        <v>28</v>
      </c>
      <c r="B61" s="48">
        <v>52</v>
      </c>
      <c r="C61" s="48" t="s">
        <v>27</v>
      </c>
      <c r="D61" s="212">
        <v>50</v>
      </c>
      <c r="E61" s="54">
        <f t="shared" si="1"/>
        <v>2600</v>
      </c>
      <c r="F61" s="251"/>
      <c r="G61" s="252"/>
      <c r="H61" s="252"/>
      <c r="I61" s="253"/>
    </row>
    <row r="62" spans="1:9" ht="15.75" customHeight="1" x14ac:dyDescent="0.2">
      <c r="A62" s="57" t="s">
        <v>29</v>
      </c>
      <c r="B62" s="48">
        <v>52</v>
      </c>
      <c r="C62" s="48" t="s">
        <v>27</v>
      </c>
      <c r="D62" s="212">
        <v>27.4</v>
      </c>
      <c r="E62" s="54">
        <f t="shared" si="1"/>
        <v>1424.8</v>
      </c>
      <c r="F62" s="251"/>
      <c r="G62" s="252"/>
      <c r="H62" s="252"/>
      <c r="I62" s="253"/>
    </row>
    <row r="63" spans="1:9" ht="15.75" customHeight="1" x14ac:dyDescent="0.2">
      <c r="A63" s="55" t="s">
        <v>26</v>
      </c>
      <c r="B63" s="168">
        <v>1</v>
      </c>
      <c r="C63" s="48" t="s">
        <v>31</v>
      </c>
      <c r="D63" s="212">
        <v>50</v>
      </c>
      <c r="E63" s="54">
        <f t="shared" si="1"/>
        <v>50</v>
      </c>
      <c r="F63" s="251"/>
      <c r="G63" s="252"/>
      <c r="H63" s="252"/>
      <c r="I63" s="253"/>
    </row>
    <row r="64" spans="1:9" ht="15.75" customHeight="1" x14ac:dyDescent="0.2">
      <c r="A64" s="55" t="s">
        <v>44</v>
      </c>
      <c r="B64" s="168">
        <v>1</v>
      </c>
      <c r="C64" s="48" t="s">
        <v>31</v>
      </c>
      <c r="D64" s="212">
        <v>500</v>
      </c>
      <c r="E64" s="54">
        <f t="shared" si="1"/>
        <v>500</v>
      </c>
      <c r="F64" s="251"/>
      <c r="G64" s="252"/>
      <c r="H64" s="252"/>
      <c r="I64" s="253"/>
    </row>
    <row r="65" spans="1:9" ht="15.75" customHeight="1" thickBot="1" x14ac:dyDescent="0.25">
      <c r="A65" s="169" t="s">
        <v>195</v>
      </c>
      <c r="B65" s="168">
        <v>1</v>
      </c>
      <c r="C65" s="48" t="s">
        <v>31</v>
      </c>
      <c r="D65" s="212">
        <v>1500</v>
      </c>
      <c r="E65" s="54">
        <f t="shared" si="1"/>
        <v>1500</v>
      </c>
      <c r="F65" s="251"/>
      <c r="G65" s="252"/>
      <c r="H65" s="252"/>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v>55</v>
      </c>
      <c r="E67" s="188">
        <f t="shared" si="1"/>
        <v>2860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1181.7</v>
      </c>
      <c r="E69" s="54">
        <f t="shared" si="1"/>
        <v>1181.7</v>
      </c>
      <c r="F69" s="251"/>
      <c r="G69" s="252"/>
      <c r="H69" s="252"/>
      <c r="I69" s="253"/>
    </row>
    <row r="70" spans="1:9" ht="15.75" customHeight="1" x14ac:dyDescent="0.2">
      <c r="A70" s="55" t="s">
        <v>189</v>
      </c>
      <c r="B70" s="168">
        <v>1</v>
      </c>
      <c r="C70" s="168" t="s">
        <v>77</v>
      </c>
      <c r="D70" s="212">
        <v>1000</v>
      </c>
      <c r="E70" s="54">
        <f t="shared" si="1"/>
        <v>1000</v>
      </c>
      <c r="F70" s="251"/>
      <c r="G70" s="252"/>
      <c r="H70" s="252"/>
      <c r="I70" s="253"/>
    </row>
    <row r="71" spans="1:9" ht="15.75" customHeight="1" x14ac:dyDescent="0.2">
      <c r="A71" s="55" t="s">
        <v>51</v>
      </c>
      <c r="B71" s="48">
        <v>1</v>
      </c>
      <c r="C71" s="168" t="s">
        <v>77</v>
      </c>
      <c r="D71" s="212">
        <v>370</v>
      </c>
      <c r="E71" s="54">
        <f t="shared" si="1"/>
        <v>370</v>
      </c>
      <c r="F71" s="251"/>
      <c r="G71" s="252"/>
      <c r="H71" s="252"/>
      <c r="I71" s="253"/>
    </row>
    <row r="72" spans="1:9" ht="15.75" customHeight="1" x14ac:dyDescent="0.2">
      <c r="A72" s="55" t="s">
        <v>52</v>
      </c>
      <c r="B72" s="48">
        <v>1</v>
      </c>
      <c r="C72" s="168" t="s">
        <v>77</v>
      </c>
      <c r="D72" s="212">
        <v>5378.69</v>
      </c>
      <c r="E72" s="54">
        <f t="shared" si="1"/>
        <v>5378.69</v>
      </c>
      <c r="F72" s="251"/>
      <c r="G72" s="252"/>
      <c r="H72" s="252"/>
      <c r="I72" s="253"/>
    </row>
    <row r="73" spans="1:9" ht="15.75" customHeight="1" thickBot="1" x14ac:dyDescent="0.25">
      <c r="A73" s="55" t="s">
        <v>98</v>
      </c>
      <c r="B73" s="168">
        <v>1</v>
      </c>
      <c r="C73" s="48" t="s">
        <v>77</v>
      </c>
      <c r="D73" s="212">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52</v>
      </c>
      <c r="C75" s="48" t="s">
        <v>27</v>
      </c>
      <c r="D75" s="212">
        <v>45.12</v>
      </c>
      <c r="E75" s="54">
        <f t="shared" si="1"/>
        <v>2346.2399999999998</v>
      </c>
      <c r="F75" s="251"/>
      <c r="G75" s="252"/>
      <c r="H75" s="252"/>
      <c r="I75" s="253"/>
    </row>
    <row r="76" spans="1:9" ht="15.75" customHeight="1" x14ac:dyDescent="0.2">
      <c r="A76" s="55" t="s">
        <v>99</v>
      </c>
      <c r="B76" s="48">
        <v>52</v>
      </c>
      <c r="C76" s="48" t="s">
        <v>27</v>
      </c>
      <c r="D76" s="212">
        <v>11.54</v>
      </c>
      <c r="E76" s="54">
        <f t="shared" si="1"/>
        <v>600.07999999999993</v>
      </c>
      <c r="F76" s="251"/>
      <c r="G76" s="252"/>
      <c r="H76" s="252"/>
      <c r="I76" s="253"/>
    </row>
    <row r="77" spans="1:9" ht="15.75" customHeight="1" x14ac:dyDescent="0.2">
      <c r="A77" s="55" t="s">
        <v>127</v>
      </c>
      <c r="B77" s="48">
        <v>52</v>
      </c>
      <c r="C77" s="48" t="s">
        <v>27</v>
      </c>
      <c r="D77" s="212">
        <v>149.52000000000001</v>
      </c>
      <c r="E77" s="54">
        <f t="shared" si="1"/>
        <v>7775.0400000000009</v>
      </c>
      <c r="F77" s="251"/>
      <c r="G77" s="252"/>
      <c r="H77" s="252"/>
      <c r="I77" s="253"/>
    </row>
    <row r="78" spans="1:9" ht="15.75" customHeight="1" thickBot="1" x14ac:dyDescent="0.25">
      <c r="A78" s="55" t="s">
        <v>34</v>
      </c>
      <c r="B78" s="48">
        <v>52</v>
      </c>
      <c r="C78" s="48" t="s">
        <v>27</v>
      </c>
      <c r="D78" s="212">
        <v>9.6199999999999992</v>
      </c>
      <c r="E78" s="54">
        <f t="shared" si="1"/>
        <v>500.23999999999995</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12">
        <v>828</v>
      </c>
      <c r="E80" s="54">
        <f t="shared" si="1"/>
        <v>43056</v>
      </c>
      <c r="F80" s="251"/>
      <c r="G80" s="252"/>
      <c r="H80" s="252"/>
      <c r="I80" s="253"/>
    </row>
    <row r="81" spans="1:9" ht="15.75" customHeight="1" x14ac:dyDescent="0.2">
      <c r="A81" s="55" t="s">
        <v>37</v>
      </c>
      <c r="B81" s="168">
        <v>1</v>
      </c>
      <c r="C81" s="48" t="s">
        <v>77</v>
      </c>
      <c r="D81" s="212">
        <v>310</v>
      </c>
      <c r="E81" s="54">
        <f t="shared" si="1"/>
        <v>310</v>
      </c>
      <c r="F81" s="251"/>
      <c r="G81" s="252"/>
      <c r="H81" s="252"/>
      <c r="I81" s="253"/>
    </row>
    <row r="82" spans="1:9" ht="15.75" customHeight="1" x14ac:dyDescent="0.2">
      <c r="A82" s="55" t="s">
        <v>38</v>
      </c>
      <c r="B82" s="168">
        <v>1</v>
      </c>
      <c r="C82" s="48" t="s">
        <v>77</v>
      </c>
      <c r="D82" s="212">
        <v>1000</v>
      </c>
      <c r="E82" s="54">
        <f t="shared" si="1"/>
        <v>1000</v>
      </c>
      <c r="F82" s="251"/>
      <c r="G82" s="252"/>
      <c r="H82" s="252"/>
      <c r="I82" s="253"/>
    </row>
    <row r="83" spans="1:9" ht="15.75" customHeight="1" x14ac:dyDescent="0.2">
      <c r="A83" s="55" t="s">
        <v>53</v>
      </c>
      <c r="B83" s="168">
        <v>1</v>
      </c>
      <c r="C83" s="48" t="s">
        <v>77</v>
      </c>
      <c r="D83" s="212">
        <v>1</v>
      </c>
      <c r="E83" s="54">
        <f t="shared" si="1"/>
        <v>1</v>
      </c>
      <c r="F83" s="251" t="s">
        <v>271</v>
      </c>
      <c r="G83" s="252"/>
      <c r="H83" s="252"/>
      <c r="I83" s="253"/>
    </row>
    <row r="84" spans="1:9" ht="15.75" customHeight="1" thickBot="1" x14ac:dyDescent="0.25">
      <c r="A84" s="55" t="s">
        <v>54</v>
      </c>
      <c r="B84" s="48">
        <v>52</v>
      </c>
      <c r="C84" s="48" t="s">
        <v>27</v>
      </c>
      <c r="D84" s="212">
        <v>250</v>
      </c>
      <c r="E84" s="54">
        <f t="shared" si="1"/>
        <v>13000</v>
      </c>
      <c r="F84" s="251"/>
      <c r="G84" s="252"/>
      <c r="H84" s="252"/>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26</v>
      </c>
      <c r="C86" s="48" t="s">
        <v>27</v>
      </c>
      <c r="D86" s="212">
        <v>1116.54</v>
      </c>
      <c r="E86" s="54">
        <f t="shared" si="1"/>
        <v>29030.04</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12">
        <v>30</v>
      </c>
      <c r="E88" s="54">
        <f t="shared" si="1"/>
        <v>780</v>
      </c>
      <c r="F88" s="251" t="s">
        <v>272</v>
      </c>
      <c r="G88" s="252"/>
      <c r="H88" s="252"/>
      <c r="I88" s="253"/>
    </row>
    <row r="89" spans="1:9" ht="15.75" customHeight="1" x14ac:dyDescent="0.2">
      <c r="A89" s="59" t="s">
        <v>101</v>
      </c>
      <c r="B89" s="170">
        <v>26</v>
      </c>
      <c r="C89" s="48" t="s">
        <v>27</v>
      </c>
      <c r="D89" s="212">
        <v>11.54</v>
      </c>
      <c r="E89" s="54">
        <f t="shared" si="1"/>
        <v>300.03999999999996</v>
      </c>
      <c r="F89" s="251" t="s">
        <v>273</v>
      </c>
      <c r="G89" s="252"/>
      <c r="H89" s="252"/>
      <c r="I89" s="253"/>
    </row>
    <row r="90" spans="1:9" ht="15.75" customHeight="1" x14ac:dyDescent="0.2">
      <c r="A90" s="59" t="s">
        <v>102</v>
      </c>
      <c r="B90" s="170">
        <v>26</v>
      </c>
      <c r="C90" s="48" t="s">
        <v>27</v>
      </c>
      <c r="D90" s="212">
        <v>120</v>
      </c>
      <c r="E90" s="54">
        <f t="shared" si="1"/>
        <v>3120</v>
      </c>
      <c r="F90" s="251"/>
      <c r="G90" s="252"/>
      <c r="H90" s="252"/>
      <c r="I90" s="253"/>
    </row>
    <row r="91" spans="1:9" ht="15.75" customHeight="1" x14ac:dyDescent="0.2">
      <c r="A91" s="59" t="s">
        <v>103</v>
      </c>
      <c r="B91" s="170">
        <v>26</v>
      </c>
      <c r="C91" s="48" t="s">
        <v>27</v>
      </c>
      <c r="D91" s="212">
        <v>3.8399999999999997E-2</v>
      </c>
      <c r="E91" s="54">
        <f t="shared" si="1"/>
        <v>0.99839999999999995</v>
      </c>
      <c r="F91" s="251" t="s">
        <v>277</v>
      </c>
      <c r="G91" s="252"/>
      <c r="H91" s="252"/>
      <c r="I91" s="253"/>
    </row>
    <row r="92" spans="1:9" ht="15.75" customHeight="1" thickBot="1" x14ac:dyDescent="0.25">
      <c r="A92" s="57" t="s">
        <v>104</v>
      </c>
      <c r="B92" s="170">
        <v>26</v>
      </c>
      <c r="C92" s="48" t="s">
        <v>27</v>
      </c>
      <c r="D92" s="212">
        <v>54.81</v>
      </c>
      <c r="E92" s="54">
        <f t="shared" si="1"/>
        <v>1425.06</v>
      </c>
      <c r="F92" s="251"/>
      <c r="G92" s="252"/>
      <c r="H92" s="252"/>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12">
        <v>100</v>
      </c>
      <c r="E94" s="54">
        <f t="shared" si="1"/>
        <v>100</v>
      </c>
      <c r="F94" s="251"/>
      <c r="G94" s="252"/>
      <c r="H94" s="252"/>
      <c r="I94" s="253"/>
    </row>
    <row r="95" spans="1:9" ht="15.75" customHeight="1" x14ac:dyDescent="0.2">
      <c r="A95" s="57" t="s">
        <v>60</v>
      </c>
      <c r="B95" s="168">
        <v>1</v>
      </c>
      <c r="C95" s="48" t="s">
        <v>77</v>
      </c>
      <c r="D95" s="212">
        <v>1</v>
      </c>
      <c r="E95" s="54">
        <f t="shared" si="1"/>
        <v>1</v>
      </c>
      <c r="F95" s="251" t="s">
        <v>284</v>
      </c>
      <c r="G95" s="252"/>
      <c r="H95" s="252"/>
      <c r="I95" s="253"/>
    </row>
    <row r="96" spans="1:9" ht="15.75" customHeight="1" thickBot="1" x14ac:dyDescent="0.25">
      <c r="A96" s="57" t="s">
        <v>61</v>
      </c>
      <c r="B96" s="168">
        <v>1</v>
      </c>
      <c r="C96" s="48" t="s">
        <v>77</v>
      </c>
      <c r="D96" s="212">
        <v>1500</v>
      </c>
      <c r="E96" s="54">
        <f t="shared" si="1"/>
        <v>1500</v>
      </c>
      <c r="F96" s="251"/>
      <c r="G96" s="252"/>
      <c r="H96" s="252"/>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12">
        <v>39763.4</v>
      </c>
      <c r="E98" s="54">
        <f t="shared" si="1"/>
        <v>39763.4</v>
      </c>
      <c r="F98" s="251"/>
      <c r="G98" s="252"/>
      <c r="H98" s="252"/>
      <c r="I98" s="253"/>
    </row>
    <row r="99" spans="1:9" ht="15.75" customHeight="1" x14ac:dyDescent="0.2">
      <c r="A99" s="59" t="s">
        <v>105</v>
      </c>
      <c r="B99" s="168">
        <v>1</v>
      </c>
      <c r="C99" s="48" t="s">
        <v>77</v>
      </c>
      <c r="D99" s="212">
        <v>1</v>
      </c>
      <c r="E99" s="54">
        <f t="shared" si="1"/>
        <v>1</v>
      </c>
      <c r="F99" s="251" t="s">
        <v>283</v>
      </c>
      <c r="G99" s="252"/>
      <c r="H99" s="252"/>
      <c r="I99" s="253"/>
    </row>
    <row r="100" spans="1:9" ht="15.75" customHeight="1" thickBot="1" x14ac:dyDescent="0.25">
      <c r="A100" s="57" t="s">
        <v>106</v>
      </c>
      <c r="B100" s="168">
        <v>1</v>
      </c>
      <c r="C100" s="48" t="s">
        <v>77</v>
      </c>
      <c r="D100" s="212">
        <v>10558.34</v>
      </c>
      <c r="E100" s="54">
        <f t="shared" si="1"/>
        <v>10558.34</v>
      </c>
      <c r="F100" s="251"/>
      <c r="G100" s="252"/>
      <c r="H100" s="252"/>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12">
        <v>1000</v>
      </c>
      <c r="E102" s="54">
        <f t="shared" si="1"/>
        <v>1000</v>
      </c>
      <c r="F102" s="251"/>
      <c r="G102" s="252"/>
      <c r="H102" s="252"/>
      <c r="I102" s="253"/>
    </row>
    <row r="103" spans="1:9" ht="15.75" customHeight="1" x14ac:dyDescent="0.2">
      <c r="A103" s="57" t="s">
        <v>107</v>
      </c>
      <c r="B103" s="48">
        <v>1</v>
      </c>
      <c r="C103" s="48" t="s">
        <v>77</v>
      </c>
      <c r="D103" s="212">
        <v>1</v>
      </c>
      <c r="E103" s="54">
        <f t="shared" si="1"/>
        <v>1</v>
      </c>
      <c r="F103" s="251" t="s">
        <v>287</v>
      </c>
      <c r="G103" s="252"/>
      <c r="H103" s="252"/>
      <c r="I103" s="253"/>
    </row>
    <row r="104" spans="1:9" ht="15.75" customHeight="1" x14ac:dyDescent="0.2">
      <c r="A104" s="57" t="s">
        <v>64</v>
      </c>
      <c r="B104" s="48">
        <v>1</v>
      </c>
      <c r="C104" s="48" t="s">
        <v>77</v>
      </c>
      <c r="D104" s="212">
        <v>1</v>
      </c>
      <c r="E104" s="54">
        <f t="shared" si="1"/>
        <v>1</v>
      </c>
      <c r="F104" s="251" t="s">
        <v>284</v>
      </c>
      <c r="G104" s="252"/>
      <c r="H104" s="252"/>
      <c r="I104" s="253"/>
    </row>
    <row r="105" spans="1:9" ht="15.75" customHeight="1" x14ac:dyDescent="0.2">
      <c r="A105" s="57" t="s">
        <v>65</v>
      </c>
      <c r="B105" s="48">
        <v>1</v>
      </c>
      <c r="C105" s="48" t="s">
        <v>77</v>
      </c>
      <c r="D105" s="212">
        <v>470</v>
      </c>
      <c r="E105" s="54">
        <f t="shared" si="1"/>
        <v>470</v>
      </c>
      <c r="F105" s="251"/>
      <c r="G105" s="252"/>
      <c r="H105" s="252"/>
      <c r="I105" s="253"/>
    </row>
    <row r="106" spans="1:9" ht="15.75" customHeight="1" x14ac:dyDescent="0.2">
      <c r="A106" s="57" t="s">
        <v>66</v>
      </c>
      <c r="B106" s="48">
        <v>1</v>
      </c>
      <c r="C106" s="48" t="s">
        <v>77</v>
      </c>
      <c r="D106" s="212">
        <v>1100</v>
      </c>
      <c r="E106" s="54">
        <f t="shared" si="1"/>
        <v>1100</v>
      </c>
      <c r="F106" s="251"/>
      <c r="G106" s="252"/>
      <c r="H106" s="252"/>
      <c r="I106" s="253"/>
    </row>
    <row r="107" spans="1:9" ht="15.75" customHeight="1" x14ac:dyDescent="0.2">
      <c r="A107" s="57" t="s">
        <v>67</v>
      </c>
      <c r="B107" s="48">
        <v>1</v>
      </c>
      <c r="C107" s="48" t="s">
        <v>77</v>
      </c>
      <c r="D107" s="212">
        <v>660</v>
      </c>
      <c r="E107" s="54">
        <f t="shared" si="1"/>
        <v>660</v>
      </c>
      <c r="F107" s="251"/>
      <c r="G107" s="252"/>
      <c r="H107" s="252"/>
      <c r="I107" s="253"/>
    </row>
    <row r="108" spans="1:9" ht="15.75" customHeight="1" x14ac:dyDescent="0.2">
      <c r="A108" s="57" t="s">
        <v>133</v>
      </c>
      <c r="B108" s="48">
        <v>1</v>
      </c>
      <c r="C108" s="48" t="s">
        <v>77</v>
      </c>
      <c r="D108" s="212">
        <v>3400</v>
      </c>
      <c r="E108" s="54">
        <f t="shared" ref="E108:E132" si="2">SUM(B108)*D108</f>
        <v>3400</v>
      </c>
      <c r="F108" s="251"/>
      <c r="G108" s="252"/>
      <c r="H108" s="252"/>
      <c r="I108" s="253"/>
    </row>
    <row r="109" spans="1:9" ht="15.75" customHeight="1" x14ac:dyDescent="0.2">
      <c r="A109" s="57" t="s">
        <v>132</v>
      </c>
      <c r="B109" s="171">
        <v>15</v>
      </c>
      <c r="C109" s="48" t="s">
        <v>138</v>
      </c>
      <c r="D109" s="212">
        <v>15.466666</v>
      </c>
      <c r="E109" s="54">
        <f t="shared" si="2"/>
        <v>231.99999</v>
      </c>
      <c r="F109" s="251" t="s">
        <v>285</v>
      </c>
      <c r="G109" s="252"/>
      <c r="H109" s="252"/>
      <c r="I109" s="253"/>
    </row>
    <row r="110" spans="1:9" ht="15.75" customHeight="1" x14ac:dyDescent="0.2">
      <c r="A110" s="57" t="s">
        <v>140</v>
      </c>
      <c r="B110" s="48">
        <v>1</v>
      </c>
      <c r="C110" s="48" t="s">
        <v>77</v>
      </c>
      <c r="D110" s="212">
        <f>(7966.2+1750)+(2000)+(307)+(500)+(371)</f>
        <v>12894.2</v>
      </c>
      <c r="E110" s="54">
        <f t="shared" si="2"/>
        <v>12894.2</v>
      </c>
      <c r="F110" s="251" t="s">
        <v>235</v>
      </c>
      <c r="G110" s="252"/>
      <c r="H110" s="252"/>
      <c r="I110" s="253"/>
    </row>
    <row r="111" spans="1:9" ht="15.75" customHeight="1" thickBot="1" x14ac:dyDescent="0.25">
      <c r="A111" s="57" t="s">
        <v>190</v>
      </c>
      <c r="B111" s="168">
        <v>1</v>
      </c>
      <c r="C111" s="48" t="s">
        <v>77</v>
      </c>
      <c r="D111" s="212">
        <v>12050</v>
      </c>
      <c r="E111" s="54">
        <f t="shared" si="2"/>
        <v>12050</v>
      </c>
      <c r="F111" s="251" t="s">
        <v>207</v>
      </c>
      <c r="G111" s="252"/>
      <c r="H111" s="252"/>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12">
        <v>2000</v>
      </c>
      <c r="E113" s="54">
        <f t="shared" si="2"/>
        <v>2000</v>
      </c>
      <c r="F113" s="251"/>
      <c r="G113" s="252"/>
      <c r="H113" s="252"/>
      <c r="I113" s="253"/>
    </row>
    <row r="114" spans="1:9" ht="15.75" customHeight="1" x14ac:dyDescent="0.2">
      <c r="A114" s="57" t="s">
        <v>70</v>
      </c>
      <c r="B114" s="168">
        <v>1</v>
      </c>
      <c r="C114" s="48" t="s">
        <v>77</v>
      </c>
      <c r="D114" s="212">
        <v>572</v>
      </c>
      <c r="E114" s="54">
        <f t="shared" si="2"/>
        <v>572</v>
      </c>
      <c r="F114" s="251"/>
      <c r="G114" s="252"/>
      <c r="H114" s="252"/>
      <c r="I114" s="253"/>
    </row>
    <row r="115" spans="1:9" ht="15.75" customHeight="1" x14ac:dyDescent="0.2">
      <c r="A115" s="55" t="s">
        <v>42</v>
      </c>
      <c r="B115" s="168">
        <v>1</v>
      </c>
      <c r="C115" s="48" t="s">
        <v>31</v>
      </c>
      <c r="D115" s="212">
        <v>100</v>
      </c>
      <c r="E115" s="54">
        <f t="shared" si="2"/>
        <v>100</v>
      </c>
      <c r="F115" s="251"/>
      <c r="G115" s="252"/>
      <c r="H115" s="252"/>
      <c r="I115" s="253"/>
    </row>
    <row r="116" spans="1:9" ht="15.75" customHeight="1" x14ac:dyDescent="0.2">
      <c r="A116" s="57" t="s">
        <v>134</v>
      </c>
      <c r="B116" s="168">
        <v>1</v>
      </c>
      <c r="C116" s="48" t="s">
        <v>77</v>
      </c>
      <c r="D116" s="212">
        <v>1</v>
      </c>
      <c r="E116" s="54">
        <f t="shared" si="2"/>
        <v>1</v>
      </c>
      <c r="F116" s="251" t="s">
        <v>286</v>
      </c>
      <c r="G116" s="252"/>
      <c r="H116" s="252"/>
      <c r="I116" s="253"/>
    </row>
    <row r="117" spans="1:9" ht="15.75" customHeight="1" thickBot="1" x14ac:dyDescent="0.25">
      <c r="A117" s="57" t="s">
        <v>71</v>
      </c>
      <c r="B117" s="168">
        <v>1</v>
      </c>
      <c r="C117" s="48" t="s">
        <v>77</v>
      </c>
      <c r="D117" s="212">
        <v>2300</v>
      </c>
      <c r="E117" s="54">
        <f t="shared" si="2"/>
        <v>2300</v>
      </c>
      <c r="F117" s="251"/>
      <c r="G117" s="252"/>
      <c r="H117" s="252"/>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12">
        <v>500</v>
      </c>
      <c r="E119" s="54">
        <f t="shared" si="2"/>
        <v>500</v>
      </c>
      <c r="F119" s="251"/>
      <c r="G119" s="252"/>
      <c r="H119" s="252"/>
      <c r="I119" s="253"/>
    </row>
    <row r="120" spans="1:9" ht="15.75" customHeight="1" x14ac:dyDescent="0.2">
      <c r="A120" s="57" t="s">
        <v>136</v>
      </c>
      <c r="B120" s="168">
        <v>1</v>
      </c>
      <c r="C120" s="48" t="s">
        <v>77</v>
      </c>
      <c r="D120" s="212">
        <v>3900</v>
      </c>
      <c r="E120" s="54">
        <f t="shared" si="2"/>
        <v>3900</v>
      </c>
      <c r="F120" s="251"/>
      <c r="G120" s="252"/>
      <c r="H120" s="252"/>
      <c r="I120" s="253"/>
    </row>
    <row r="121" spans="1:9" ht="15.75" customHeight="1" x14ac:dyDescent="0.2">
      <c r="A121" s="57" t="s">
        <v>108</v>
      </c>
      <c r="B121" s="168">
        <v>1</v>
      </c>
      <c r="C121" s="48" t="s">
        <v>77</v>
      </c>
      <c r="D121" s="212">
        <v>2400</v>
      </c>
      <c r="E121" s="54">
        <f t="shared" si="2"/>
        <v>2400</v>
      </c>
      <c r="F121" s="251"/>
      <c r="G121" s="252"/>
      <c r="H121" s="252"/>
      <c r="I121" s="253"/>
    </row>
    <row r="122" spans="1:9" ht="15.75" customHeight="1" x14ac:dyDescent="0.2">
      <c r="A122" s="57" t="s">
        <v>137</v>
      </c>
      <c r="B122" s="48">
        <v>2</v>
      </c>
      <c r="C122" s="48" t="s">
        <v>138</v>
      </c>
      <c r="D122" s="212">
        <v>200</v>
      </c>
      <c r="E122" s="54">
        <f t="shared" si="2"/>
        <v>400</v>
      </c>
      <c r="F122" s="251"/>
      <c r="G122" s="252"/>
      <c r="H122" s="252"/>
      <c r="I122" s="253"/>
    </row>
    <row r="123" spans="1:9" ht="15.75" customHeight="1" x14ac:dyDescent="0.2">
      <c r="A123" s="57" t="s">
        <v>109</v>
      </c>
      <c r="B123" s="48">
        <v>1</v>
      </c>
      <c r="C123" s="48" t="s">
        <v>77</v>
      </c>
      <c r="D123" s="212">
        <v>300</v>
      </c>
      <c r="E123" s="54">
        <f t="shared" si="2"/>
        <v>300</v>
      </c>
      <c r="F123" s="251"/>
      <c r="G123" s="252"/>
      <c r="H123" s="252"/>
      <c r="I123" s="253"/>
    </row>
    <row r="124" spans="1:9" ht="15.75" customHeight="1" thickBot="1" x14ac:dyDescent="0.25">
      <c r="A124" s="57" t="s">
        <v>192</v>
      </c>
      <c r="B124" s="168">
        <v>20</v>
      </c>
      <c r="C124" s="168" t="s">
        <v>138</v>
      </c>
      <c r="D124" s="212">
        <v>5</v>
      </c>
      <c r="E124" s="54">
        <f t="shared" si="2"/>
        <v>100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12">
        <v>1</v>
      </c>
      <c r="E126" s="54">
        <f t="shared" si="2"/>
        <v>1</v>
      </c>
      <c r="F126" s="251" t="s">
        <v>276</v>
      </c>
      <c r="G126" s="252"/>
      <c r="H126" s="252"/>
      <c r="I126" s="253"/>
    </row>
    <row r="127" spans="1:9" ht="15.75" customHeight="1" x14ac:dyDescent="0.2">
      <c r="A127" s="55" t="s">
        <v>139</v>
      </c>
      <c r="B127" s="168">
        <v>1</v>
      </c>
      <c r="C127" s="48" t="s">
        <v>31</v>
      </c>
      <c r="D127" s="212">
        <v>5250</v>
      </c>
      <c r="E127" s="54">
        <f t="shared" si="2"/>
        <v>5250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12">
        <v>50</v>
      </c>
      <c r="E130" s="54">
        <f t="shared" si="2"/>
        <v>1000</v>
      </c>
      <c r="F130" s="251"/>
      <c r="G130" s="252"/>
      <c r="H130" s="252"/>
      <c r="I130" s="253"/>
    </row>
    <row r="131" spans="1:9" ht="15.75" customHeight="1" x14ac:dyDescent="0.2">
      <c r="A131" s="55" t="s">
        <v>75</v>
      </c>
      <c r="B131" s="168">
        <v>1</v>
      </c>
      <c r="C131" s="48" t="s">
        <v>77</v>
      </c>
      <c r="D131" s="212">
        <v>500</v>
      </c>
      <c r="E131" s="54">
        <f t="shared" si="2"/>
        <v>500</v>
      </c>
      <c r="F131" s="251"/>
      <c r="G131" s="252"/>
      <c r="H131" s="252"/>
      <c r="I131" s="253"/>
    </row>
    <row r="132" spans="1:9" ht="15.75" customHeight="1" x14ac:dyDescent="0.2">
      <c r="A132" s="55" t="s">
        <v>76</v>
      </c>
      <c r="B132" s="168">
        <v>1</v>
      </c>
      <c r="C132" s="48" t="s">
        <v>77</v>
      </c>
      <c r="D132" s="212">
        <v>1000</v>
      </c>
      <c r="E132" s="54">
        <f t="shared" si="2"/>
        <v>1000</v>
      </c>
      <c r="F132" s="251" t="s">
        <v>274</v>
      </c>
      <c r="G132" s="252"/>
      <c r="H132" s="252"/>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363887.72279000003</v>
      </c>
      <c r="F134" s="245"/>
      <c r="G134" s="246"/>
      <c r="H134" s="246"/>
      <c r="I134" s="247"/>
    </row>
    <row r="135" spans="1:9" ht="23.25" customHeight="1" thickTop="1" thickBot="1" x14ac:dyDescent="0.25">
      <c r="A135" s="60" t="s">
        <v>157</v>
      </c>
      <c r="B135" s="61"/>
      <c r="C135" s="62"/>
      <c r="D135" s="63"/>
      <c r="E135" s="64">
        <f>SUM(E134)/B23</f>
        <v>6997.8408228846156</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137.09</v>
      </c>
      <c r="E146" s="86">
        <f>SUM(B146)*D146</f>
        <v>8389.9080000000013</v>
      </c>
      <c r="F146" s="90">
        <v>4</v>
      </c>
      <c r="G146" s="91">
        <f>SUM(E146*F146)</f>
        <v>33559.632000000005</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4</v>
      </c>
      <c r="G148" s="94">
        <f>SUM(E148*F148)</f>
        <v>192356.49600000001</v>
      </c>
      <c r="H148" s="88"/>
      <c r="I148" s="83"/>
    </row>
    <row r="149" spans="1:9" thickBot="1" x14ac:dyDescent="0.25">
      <c r="A149" s="95" t="s">
        <v>169</v>
      </c>
      <c r="B149" s="47"/>
      <c r="C149" s="96"/>
      <c r="D149" s="96"/>
      <c r="E149" s="96"/>
      <c r="F149" s="97"/>
      <c r="G149" s="98">
        <f>SUM(G146:G148)</f>
        <v>225916.12800000003</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80.73</v>
      </c>
      <c r="E153" s="86">
        <f>SUM(B153)*D153</f>
        <v>5659.1729999999998</v>
      </c>
      <c r="F153" s="90">
        <v>4</v>
      </c>
      <c r="G153" s="91">
        <f>SUM(E153*F153)</f>
        <v>22636.691999999999</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527.44000000000005</v>
      </c>
      <c r="E155" s="86">
        <f>SUM(B155)*D155</f>
        <v>36973.544000000002</v>
      </c>
      <c r="F155" s="93">
        <v>4</v>
      </c>
      <c r="G155" s="94">
        <f>SUM(E155*F155)</f>
        <v>147894.17600000001</v>
      </c>
      <c r="H155" s="88"/>
      <c r="I155" s="83"/>
    </row>
    <row r="156" spans="1:9" thickBot="1" x14ac:dyDescent="0.25">
      <c r="A156" s="95" t="s">
        <v>170</v>
      </c>
      <c r="B156" s="47"/>
      <c r="C156" s="96"/>
      <c r="D156" s="96"/>
      <c r="E156" s="96"/>
      <c r="F156" s="97"/>
      <c r="G156" s="98">
        <f>SUM(G153:G155)</f>
        <v>170530.86800000002</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2</v>
      </c>
      <c r="G160" s="91">
        <f>SUM(E160*F160)</f>
        <v>12932.946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2</v>
      </c>
      <c r="G162" s="94">
        <f>SUM(E162*F162)</f>
        <v>84495.888000000006</v>
      </c>
      <c r="H162" s="88"/>
      <c r="I162" s="83"/>
    </row>
    <row r="163" spans="1:9" thickBot="1" x14ac:dyDescent="0.25">
      <c r="A163" s="142" t="s">
        <v>171</v>
      </c>
      <c r="B163" s="143"/>
      <c r="C163" s="144"/>
      <c r="D163" s="144"/>
      <c r="E163" s="144"/>
      <c r="F163" s="145"/>
      <c r="G163" s="146">
        <f>SUM(G160:G162)</f>
        <v>97428.834000000003</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4</v>
      </c>
      <c r="G167" s="91">
        <f>SUM(E167*F167)</f>
        <v>27351.324000000001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4</v>
      </c>
      <c r="G169" s="94">
        <f>SUM(E169*F169)</f>
        <v>178696.67200000002</v>
      </c>
      <c r="H169" s="88"/>
      <c r="I169" s="83"/>
    </row>
    <row r="170" spans="1:9" thickBot="1" x14ac:dyDescent="0.25">
      <c r="A170" s="95" t="s">
        <v>172</v>
      </c>
      <c r="B170" s="47"/>
      <c r="C170" s="96"/>
      <c r="D170" s="96"/>
      <c r="E170" s="96"/>
      <c r="F170" s="97"/>
      <c r="G170" s="98">
        <f>SUM(G167:G169)</f>
        <v>206047.99600000001</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2</v>
      </c>
      <c r="G174" s="91">
        <f>SUM(E174*F174)</f>
        <v>15128.802000000001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2</v>
      </c>
      <c r="G176" s="94">
        <f>SUM(E176*F176)</f>
        <v>98842.256000000008</v>
      </c>
      <c r="H176" s="88"/>
      <c r="I176" s="83"/>
    </row>
    <row r="177" spans="1:9" thickBot="1" x14ac:dyDescent="0.25">
      <c r="A177" s="95" t="s">
        <v>173</v>
      </c>
      <c r="B177" s="47"/>
      <c r="C177" s="96"/>
      <c r="D177" s="96"/>
      <c r="E177" s="96"/>
      <c r="F177" s="97"/>
      <c r="G177" s="98">
        <f>SUM(G174:G176)</f>
        <v>113971.058</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2</v>
      </c>
      <c r="G181" s="91">
        <f>SUM(E181*F181)</f>
        <v>15806.934000000001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2</v>
      </c>
      <c r="G183" s="94">
        <f>SUM(E183*F183)</f>
        <v>103272.75200000002</v>
      </c>
      <c r="H183" s="88"/>
      <c r="I183" s="83"/>
    </row>
    <row r="184" spans="1:9" thickBot="1" x14ac:dyDescent="0.25">
      <c r="A184" s="95" t="s">
        <v>174</v>
      </c>
      <c r="B184" s="47"/>
      <c r="C184" s="96"/>
      <c r="D184" s="96"/>
      <c r="E184" s="96"/>
      <c r="F184" s="97"/>
      <c r="G184" s="98">
        <f>SUM(G181:G183)</f>
        <v>119079.68600000002</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2</v>
      </c>
      <c r="G188" s="91">
        <f>SUM(E188*F188)</f>
        <v>17518.41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2</v>
      </c>
      <c r="G190" s="94">
        <f>SUM(E190*F190)</f>
        <v>114454.48000000001</v>
      </c>
      <c r="H190" s="88"/>
      <c r="I190" s="83"/>
    </row>
    <row r="191" spans="1:9" thickBot="1" x14ac:dyDescent="0.25">
      <c r="A191" s="95" t="s">
        <v>175</v>
      </c>
      <c r="B191" s="47"/>
      <c r="C191" s="96"/>
      <c r="D191" s="96"/>
      <c r="E191" s="96"/>
      <c r="F191" s="97"/>
      <c r="G191" s="98">
        <f>SUM(G188:G190)</f>
        <v>131972.89000000001</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0.28275</v>
      </c>
      <c r="E195" s="86">
        <f>SUM(B195)*D195</f>
        <v>1391.6955</v>
      </c>
      <c r="F195" s="86"/>
      <c r="G195" s="122"/>
      <c r="H195" s="73"/>
      <c r="I195" s="121"/>
    </row>
    <row r="196" spans="1:9" thickBot="1" x14ac:dyDescent="0.25">
      <c r="A196" s="128" t="s">
        <v>83</v>
      </c>
      <c r="B196" s="45">
        <v>4922</v>
      </c>
      <c r="C196" s="106" t="s">
        <v>78</v>
      </c>
      <c r="D196" s="216">
        <v>8.5214999999999996</v>
      </c>
      <c r="E196" s="86">
        <f t="shared" ref="E196:E218" si="3">SUM(B196)*D196</f>
        <v>41942.822999999997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60.245249999999999</v>
      </c>
      <c r="E198" s="86">
        <f t="shared" si="3"/>
        <v>34641.018749999996</v>
      </c>
      <c r="F198" s="86"/>
      <c r="G198" s="122"/>
      <c r="H198" s="73"/>
      <c r="I198" s="121"/>
    </row>
    <row r="199" spans="1:9" ht="15" x14ac:dyDescent="0.2">
      <c r="A199" s="105" t="s">
        <v>221</v>
      </c>
      <c r="B199" s="45">
        <v>0</v>
      </c>
      <c r="C199" s="106" t="s">
        <v>78</v>
      </c>
      <c r="D199" s="216">
        <v>36.903750000000002</v>
      </c>
      <c r="E199" s="86">
        <f t="shared" si="3"/>
        <v>0</v>
      </c>
      <c r="F199" s="86"/>
      <c r="G199" s="122"/>
      <c r="H199" s="73"/>
      <c r="I199" s="121"/>
    </row>
    <row r="200" spans="1:9" ht="15" x14ac:dyDescent="0.2">
      <c r="A200" s="105" t="s">
        <v>224</v>
      </c>
      <c r="B200" s="45">
        <v>84</v>
      </c>
      <c r="C200" s="106" t="s">
        <v>78</v>
      </c>
      <c r="D200" s="216">
        <v>61.785749999999993</v>
      </c>
      <c r="E200" s="86">
        <f t="shared" si="3"/>
        <v>5190.0029999999997</v>
      </c>
      <c r="F200" s="86"/>
      <c r="G200" s="122"/>
      <c r="H200" s="73"/>
      <c r="I200" s="121"/>
    </row>
    <row r="201" spans="1:9" ht="15" x14ac:dyDescent="0.2">
      <c r="A201" s="105" t="s">
        <v>113</v>
      </c>
      <c r="B201" s="45">
        <v>441</v>
      </c>
      <c r="C201" s="106" t="s">
        <v>78</v>
      </c>
      <c r="D201" s="216">
        <v>36.913499999999999</v>
      </c>
      <c r="E201" s="86">
        <f t="shared" si="3"/>
        <v>16278.853499999999</v>
      </c>
      <c r="F201" s="86"/>
      <c r="G201" s="122"/>
      <c r="H201" s="73"/>
      <c r="I201" s="121"/>
    </row>
    <row r="202" spans="1:9" thickBot="1" x14ac:dyDescent="0.25">
      <c r="A202" s="128" t="s">
        <v>223</v>
      </c>
      <c r="B202" s="45">
        <v>541</v>
      </c>
      <c r="C202" s="106" t="s">
        <v>78</v>
      </c>
      <c r="D202" s="216">
        <v>58.090499999999999</v>
      </c>
      <c r="E202" s="86">
        <f t="shared" si="3"/>
        <v>31426.960500000001</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14.10825</v>
      </c>
      <c r="E204" s="86">
        <f t="shared" si="3"/>
        <v>25324.30875</v>
      </c>
      <c r="F204" s="86"/>
      <c r="G204" s="122"/>
      <c r="H204" s="73"/>
      <c r="I204" s="121"/>
    </row>
    <row r="205" spans="1:9" ht="15" x14ac:dyDescent="0.2">
      <c r="A205" s="105" t="s">
        <v>86</v>
      </c>
      <c r="B205" s="45">
        <v>449</v>
      </c>
      <c r="C205" s="106" t="s">
        <v>78</v>
      </c>
      <c r="D205" s="216">
        <v>25.96425</v>
      </c>
      <c r="E205" s="86">
        <f t="shared" si="3"/>
        <v>11657.948249999999</v>
      </c>
      <c r="F205" s="86"/>
      <c r="G205" s="122"/>
      <c r="H205" s="73"/>
      <c r="I205" s="121"/>
    </row>
    <row r="206" spans="1:9" ht="15" x14ac:dyDescent="0.2">
      <c r="A206" s="100" t="s">
        <v>144</v>
      </c>
      <c r="B206" s="48">
        <v>20</v>
      </c>
      <c r="C206" s="48" t="s">
        <v>138</v>
      </c>
      <c r="D206" s="217">
        <v>165.89625000000001</v>
      </c>
      <c r="E206" s="86">
        <f t="shared" si="3"/>
        <v>3317.9250000000002</v>
      </c>
      <c r="F206" s="86"/>
      <c r="G206" s="122"/>
      <c r="H206" s="73"/>
      <c r="I206" s="121"/>
    </row>
    <row r="207" spans="1:9" ht="15" x14ac:dyDescent="0.2">
      <c r="A207" s="105" t="s">
        <v>252</v>
      </c>
      <c r="B207" s="45">
        <v>307</v>
      </c>
      <c r="C207" s="106" t="s">
        <v>117</v>
      </c>
      <c r="D207" s="216">
        <v>55.964999999999996</v>
      </c>
      <c r="E207" s="86">
        <f t="shared" si="3"/>
        <v>17181.254999999997</v>
      </c>
      <c r="F207" s="86"/>
      <c r="G207" s="122"/>
      <c r="H207" s="73"/>
      <c r="I207" s="121"/>
    </row>
    <row r="208" spans="1:9" thickBot="1" x14ac:dyDescent="0.25">
      <c r="A208" s="128" t="s">
        <v>253</v>
      </c>
      <c r="B208" s="45">
        <v>276</v>
      </c>
      <c r="C208" s="106" t="s">
        <v>117</v>
      </c>
      <c r="D208" s="216">
        <v>67.274999999999991</v>
      </c>
      <c r="E208" s="86">
        <f t="shared" si="3"/>
        <v>18567.899999999998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2925</v>
      </c>
      <c r="E211" s="86">
        <f t="shared" si="3"/>
        <v>58500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417420.69124999997</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363887.72279000003</v>
      </c>
      <c r="H224" s="33"/>
      <c r="I224" s="147"/>
    </row>
    <row r="225" spans="1:9" s="30" customFormat="1" ht="15" x14ac:dyDescent="0.2">
      <c r="A225" s="114" t="s">
        <v>147</v>
      </c>
      <c r="B225" s="101"/>
      <c r="C225" s="102"/>
      <c r="D225" s="102"/>
      <c r="E225" s="102"/>
      <c r="F225" s="138"/>
      <c r="G225" s="108">
        <f>SUM(G146,G153,G160,G167,G174,G181,G188)</f>
        <v>144934.74000000002</v>
      </c>
      <c r="H225" s="33"/>
      <c r="I225" s="147"/>
    </row>
    <row r="226" spans="1:9" s="30" customFormat="1" ht="15" x14ac:dyDescent="0.2">
      <c r="A226" s="114" t="s">
        <v>148</v>
      </c>
      <c r="B226" s="101"/>
      <c r="C226" s="102"/>
      <c r="D226" s="102"/>
      <c r="E226" s="102"/>
      <c r="F226" s="138"/>
      <c r="G226" s="108">
        <f>SUM(G148,G155,G162,G169,G176,G183,G190)</f>
        <v>920012.72000000009</v>
      </c>
      <c r="H226" s="33"/>
      <c r="I226" s="147"/>
    </row>
    <row r="227" spans="1:9" s="30" customFormat="1" ht="15" x14ac:dyDescent="0.2">
      <c r="A227" s="114" t="s">
        <v>149</v>
      </c>
      <c r="B227" s="101"/>
      <c r="C227" s="102"/>
      <c r="D227" s="102"/>
      <c r="E227" s="102"/>
      <c r="F227" s="138"/>
      <c r="G227" s="108">
        <f>SUM(G220)</f>
        <v>417420.69124999997</v>
      </c>
      <c r="H227" s="33"/>
      <c r="I227" s="147"/>
    </row>
    <row r="228" spans="1:9" s="30" customFormat="1" ht="15" x14ac:dyDescent="0.2">
      <c r="A228" s="114" t="s">
        <v>196</v>
      </c>
      <c r="B228" s="153"/>
      <c r="C228" s="102"/>
      <c r="D228" s="102"/>
      <c r="E228" s="102"/>
      <c r="F228" s="138"/>
      <c r="G228" s="108">
        <f>SUM(G224:G227)*3%</f>
        <v>55387.676221199996</v>
      </c>
      <c r="H228" s="33"/>
      <c r="I228" s="147"/>
    </row>
    <row r="229" spans="1:9" s="30" customFormat="1" ht="15" x14ac:dyDescent="0.2">
      <c r="A229" s="114" t="s">
        <v>197</v>
      </c>
      <c r="B229" s="101"/>
      <c r="C229" s="102"/>
      <c r="D229" s="102"/>
      <c r="E229" s="102"/>
      <c r="F229" s="138"/>
      <c r="G229" s="108">
        <f>SUM(G224:G228)*E140</f>
        <v>133115.04851828402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2034758.5987794839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244</v>
      </c>
      <c r="B238" s="9"/>
      <c r="C238" s="28"/>
      <c r="D238" s="292"/>
      <c r="E238" s="292"/>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7" t="s">
        <v>228</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57"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12">
        <v>2.5000000000000001E-2</v>
      </c>
      <c r="E277" s="54">
        <f>SUM(B277)*D277</f>
        <v>1</v>
      </c>
      <c r="F277" s="251" t="s">
        <v>279</v>
      </c>
      <c r="G277" s="252"/>
      <c r="H277" s="252"/>
      <c r="I277" s="253"/>
    </row>
    <row r="278" spans="1:9" s="30" customFormat="1" ht="15" x14ac:dyDescent="0.2">
      <c r="A278" s="55" t="s">
        <v>13</v>
      </c>
      <c r="B278" s="48">
        <v>40</v>
      </c>
      <c r="C278" s="48" t="s">
        <v>27</v>
      </c>
      <c r="D278" s="212">
        <v>368.75</v>
      </c>
      <c r="E278" s="54">
        <f t="shared" ref="E278:E285" si="5">SUM(B278)*D278</f>
        <v>14750</v>
      </c>
      <c r="F278" s="251"/>
      <c r="G278" s="252"/>
      <c r="H278" s="252"/>
      <c r="I278" s="253"/>
    </row>
    <row r="279" spans="1:9" s="30" customFormat="1" ht="15" x14ac:dyDescent="0.2">
      <c r="A279" s="55" t="s">
        <v>15</v>
      </c>
      <c r="B279" s="48">
        <v>40</v>
      </c>
      <c r="C279" s="48" t="s">
        <v>27</v>
      </c>
      <c r="D279" s="212">
        <v>2.5000000000000001E-2</v>
      </c>
      <c r="E279" s="54">
        <f t="shared" si="5"/>
        <v>1</v>
      </c>
      <c r="F279" s="251" t="s">
        <v>281</v>
      </c>
      <c r="G279" s="252"/>
      <c r="H279" s="252"/>
      <c r="I279" s="253"/>
    </row>
    <row r="280" spans="1:9" s="30" customFormat="1" ht="15" x14ac:dyDescent="0.2">
      <c r="A280" s="55" t="s">
        <v>16</v>
      </c>
      <c r="B280" s="48">
        <v>40</v>
      </c>
      <c r="C280" s="48" t="s">
        <v>27</v>
      </c>
      <c r="D280" s="212">
        <v>1200</v>
      </c>
      <c r="E280" s="54">
        <f t="shared" si="5"/>
        <v>48000</v>
      </c>
      <c r="F280" s="251"/>
      <c r="G280" s="252"/>
      <c r="H280" s="252"/>
      <c r="I280" s="253"/>
    </row>
    <row r="281" spans="1:9" s="30" customFormat="1" ht="15" x14ac:dyDescent="0.2">
      <c r="A281" s="55" t="s">
        <v>125</v>
      </c>
      <c r="B281" s="48">
        <v>40</v>
      </c>
      <c r="C281" s="48" t="s">
        <v>27</v>
      </c>
      <c r="D281" s="212">
        <v>2.5000000000000001E-2</v>
      </c>
      <c r="E281" s="54">
        <f t="shared" si="5"/>
        <v>1</v>
      </c>
      <c r="F281" s="251" t="s">
        <v>282</v>
      </c>
      <c r="G281" s="252"/>
      <c r="H281" s="252"/>
      <c r="I281" s="253"/>
    </row>
    <row r="282" spans="1:9" s="30" customFormat="1" ht="15" x14ac:dyDescent="0.2">
      <c r="A282" s="55" t="s">
        <v>123</v>
      </c>
      <c r="B282" s="48">
        <v>40</v>
      </c>
      <c r="C282" s="48" t="s">
        <v>27</v>
      </c>
      <c r="D282" s="212">
        <v>424.38</v>
      </c>
      <c r="E282" s="54">
        <f t="shared" si="5"/>
        <v>16975.2</v>
      </c>
      <c r="F282" s="251"/>
      <c r="G282" s="252"/>
      <c r="H282" s="252"/>
      <c r="I282" s="253"/>
    </row>
    <row r="283" spans="1:9" s="30" customFormat="1" ht="15" x14ac:dyDescent="0.2">
      <c r="A283" s="55" t="s">
        <v>17</v>
      </c>
      <c r="B283" s="48">
        <v>40</v>
      </c>
      <c r="C283" s="48" t="s">
        <v>27</v>
      </c>
      <c r="D283" s="212">
        <v>404.25</v>
      </c>
      <c r="E283" s="54">
        <f t="shared" si="5"/>
        <v>16170</v>
      </c>
      <c r="F283" s="251"/>
      <c r="G283" s="252"/>
      <c r="H283" s="252"/>
      <c r="I283" s="253"/>
    </row>
    <row r="284" spans="1:9" s="30" customFormat="1" ht="15" x14ac:dyDescent="0.2">
      <c r="A284" s="55" t="s">
        <v>18</v>
      </c>
      <c r="B284" s="48">
        <v>40</v>
      </c>
      <c r="C284" s="48" t="s">
        <v>27</v>
      </c>
      <c r="D284" s="212">
        <v>2.5000000000000001E-2</v>
      </c>
      <c r="E284" s="54">
        <f t="shared" si="5"/>
        <v>1</v>
      </c>
      <c r="F284" s="251" t="s">
        <v>270</v>
      </c>
      <c r="G284" s="252"/>
      <c r="H284" s="252"/>
      <c r="I284" s="253"/>
    </row>
    <row r="285" spans="1:9" s="30" customFormat="1" thickBot="1" x14ac:dyDescent="0.25">
      <c r="A285" s="55" t="s">
        <v>19</v>
      </c>
      <c r="B285" s="48">
        <v>40</v>
      </c>
      <c r="C285" s="48" t="s">
        <v>27</v>
      </c>
      <c r="D285" s="212">
        <v>55</v>
      </c>
      <c r="E285" s="54">
        <f t="shared" si="5"/>
        <v>2200</v>
      </c>
      <c r="F285" s="251"/>
      <c r="G285" s="252"/>
      <c r="H285" s="252"/>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12">
        <v>1500</v>
      </c>
      <c r="E287" s="54">
        <f t="shared" ref="E287:E349" si="6">SUM(B287)*D287</f>
        <v>1500</v>
      </c>
      <c r="F287" s="251"/>
      <c r="G287" s="252"/>
      <c r="H287" s="252"/>
      <c r="I287" s="253"/>
    </row>
    <row r="288" spans="1:9" s="30" customFormat="1" ht="15" x14ac:dyDescent="0.2">
      <c r="A288" s="55" t="s">
        <v>45</v>
      </c>
      <c r="B288" s="48">
        <v>40</v>
      </c>
      <c r="C288" s="48" t="s">
        <v>27</v>
      </c>
      <c r="D288" s="212">
        <v>27.5</v>
      </c>
      <c r="E288" s="54">
        <f t="shared" si="6"/>
        <v>1100</v>
      </c>
      <c r="F288" s="251" t="s">
        <v>288</v>
      </c>
      <c r="G288" s="252"/>
      <c r="H288" s="252"/>
      <c r="I288" s="253"/>
    </row>
    <row r="289" spans="1:9" s="30" customFormat="1" ht="15" x14ac:dyDescent="0.2">
      <c r="A289" s="58" t="s">
        <v>47</v>
      </c>
      <c r="B289" s="48">
        <v>40</v>
      </c>
      <c r="C289" s="48" t="s">
        <v>27</v>
      </c>
      <c r="D289" s="212">
        <v>27.5</v>
      </c>
      <c r="E289" s="54">
        <f t="shared" si="6"/>
        <v>1100</v>
      </c>
      <c r="F289" s="251" t="s">
        <v>288</v>
      </c>
      <c r="G289" s="252"/>
      <c r="H289" s="252"/>
      <c r="I289" s="253"/>
    </row>
    <row r="290" spans="1:9" s="30" customFormat="1" ht="15" x14ac:dyDescent="0.2">
      <c r="A290" s="58" t="s">
        <v>21</v>
      </c>
      <c r="B290" s="48">
        <v>40</v>
      </c>
      <c r="C290" s="48" t="s">
        <v>27</v>
      </c>
      <c r="D290" s="212">
        <v>26.25</v>
      </c>
      <c r="E290" s="54">
        <f t="shared" si="6"/>
        <v>1050</v>
      </c>
      <c r="F290" s="251" t="s">
        <v>269</v>
      </c>
      <c r="G290" s="252"/>
      <c r="H290" s="252"/>
      <c r="I290" s="253"/>
    </row>
    <row r="291" spans="1:9" s="30" customFormat="1" ht="15" x14ac:dyDescent="0.2">
      <c r="A291" s="58" t="s">
        <v>22</v>
      </c>
      <c r="B291" s="48">
        <v>40</v>
      </c>
      <c r="C291" s="48" t="s">
        <v>27</v>
      </c>
      <c r="D291" s="212">
        <v>26.25</v>
      </c>
      <c r="E291" s="54">
        <f t="shared" si="6"/>
        <v>1050</v>
      </c>
      <c r="F291" s="251" t="s">
        <v>269</v>
      </c>
      <c r="G291" s="252"/>
      <c r="H291" s="252"/>
      <c r="I291" s="253"/>
    </row>
    <row r="292" spans="1:9" s="30" customFormat="1" ht="15" x14ac:dyDescent="0.2">
      <c r="A292" s="58" t="s">
        <v>23</v>
      </c>
      <c r="B292" s="48">
        <v>40</v>
      </c>
      <c r="C292" s="48" t="s">
        <v>27</v>
      </c>
      <c r="D292" s="212">
        <v>55</v>
      </c>
      <c r="E292" s="54">
        <f t="shared" si="6"/>
        <v>2200</v>
      </c>
      <c r="F292" s="251"/>
      <c r="G292" s="252"/>
      <c r="H292" s="252"/>
      <c r="I292" s="253"/>
    </row>
    <row r="293" spans="1:9" s="30" customFormat="1" ht="15" x14ac:dyDescent="0.2">
      <c r="A293" s="58" t="s">
        <v>48</v>
      </c>
      <c r="B293" s="48">
        <v>40</v>
      </c>
      <c r="C293" s="48" t="s">
        <v>27</v>
      </c>
      <c r="D293" s="212">
        <v>11</v>
      </c>
      <c r="E293" s="54">
        <f t="shared" si="6"/>
        <v>440</v>
      </c>
      <c r="F293" s="251"/>
      <c r="G293" s="252"/>
      <c r="H293" s="252"/>
      <c r="I293" s="253"/>
    </row>
    <row r="294" spans="1:9" s="30" customFormat="1" ht="15" x14ac:dyDescent="0.2">
      <c r="A294" s="55" t="s">
        <v>124</v>
      </c>
      <c r="B294" s="48">
        <v>40</v>
      </c>
      <c r="C294" s="48" t="s">
        <v>27</v>
      </c>
      <c r="D294" s="212">
        <v>18.75</v>
      </c>
      <c r="E294" s="54">
        <f t="shared" si="6"/>
        <v>750</v>
      </c>
      <c r="F294" s="251"/>
      <c r="G294" s="252"/>
      <c r="H294" s="252"/>
      <c r="I294" s="253"/>
    </row>
    <row r="295" spans="1:9" s="30" customFormat="1" ht="15" x14ac:dyDescent="0.2">
      <c r="A295" s="55" t="s">
        <v>28</v>
      </c>
      <c r="B295" s="48">
        <v>40</v>
      </c>
      <c r="C295" s="48" t="s">
        <v>27</v>
      </c>
      <c r="D295" s="212">
        <v>50</v>
      </c>
      <c r="E295" s="54">
        <f t="shared" si="6"/>
        <v>2000</v>
      </c>
      <c r="F295" s="251"/>
      <c r="G295" s="252"/>
      <c r="H295" s="252"/>
      <c r="I295" s="253"/>
    </row>
    <row r="296" spans="1:9" s="30" customFormat="1" ht="15.75" customHeight="1" x14ac:dyDescent="0.2">
      <c r="A296" s="57" t="s">
        <v>29</v>
      </c>
      <c r="B296" s="48">
        <v>40</v>
      </c>
      <c r="C296" s="48" t="s">
        <v>27</v>
      </c>
      <c r="D296" s="212">
        <v>28.31</v>
      </c>
      <c r="E296" s="54">
        <f t="shared" si="6"/>
        <v>1132.3999999999999</v>
      </c>
      <c r="F296" s="251"/>
      <c r="G296" s="252"/>
      <c r="H296" s="252"/>
      <c r="I296" s="253"/>
    </row>
    <row r="297" spans="1:9" s="30" customFormat="1" ht="15.75" customHeight="1" x14ac:dyDescent="0.2">
      <c r="A297" s="55" t="s">
        <v>26</v>
      </c>
      <c r="B297" s="48">
        <v>1</v>
      </c>
      <c r="C297" s="48" t="s">
        <v>31</v>
      </c>
      <c r="D297" s="212">
        <v>50</v>
      </c>
      <c r="E297" s="54">
        <f t="shared" si="6"/>
        <v>50</v>
      </c>
      <c r="F297" s="251"/>
      <c r="G297" s="252"/>
      <c r="H297" s="252"/>
      <c r="I297" s="253"/>
    </row>
    <row r="298" spans="1:9" s="30" customFormat="1" ht="15.75" customHeight="1" x14ac:dyDescent="0.2">
      <c r="A298" s="55" t="s">
        <v>44</v>
      </c>
      <c r="B298" s="48">
        <v>1</v>
      </c>
      <c r="C298" s="48" t="s">
        <v>31</v>
      </c>
      <c r="D298" s="212">
        <v>500</v>
      </c>
      <c r="E298" s="54">
        <f t="shared" si="6"/>
        <v>500</v>
      </c>
      <c r="F298" s="251"/>
      <c r="G298" s="252"/>
      <c r="H298" s="252"/>
      <c r="I298" s="253"/>
    </row>
    <row r="299" spans="1:9" s="30" customFormat="1" ht="15.75" customHeight="1" thickBot="1" x14ac:dyDescent="0.25">
      <c r="A299" s="169" t="s">
        <v>195</v>
      </c>
      <c r="B299" s="48">
        <v>1</v>
      </c>
      <c r="C299" s="48" t="s">
        <v>31</v>
      </c>
      <c r="D299" s="212">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186" t="s">
        <v>32</v>
      </c>
      <c r="B301" s="187">
        <v>40</v>
      </c>
      <c r="C301" s="187" t="s">
        <v>27</v>
      </c>
      <c r="D301" s="213">
        <v>55</v>
      </c>
      <c r="E301" s="188">
        <f t="shared" si="6"/>
        <v>2200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1181.7</v>
      </c>
      <c r="E303" s="54">
        <f t="shared" si="6"/>
        <v>1181.7</v>
      </c>
      <c r="F303" s="251"/>
      <c r="G303" s="252"/>
      <c r="H303" s="252"/>
      <c r="I303" s="253"/>
    </row>
    <row r="304" spans="1:9" s="30" customFormat="1" ht="15.75" customHeight="1" x14ac:dyDescent="0.2">
      <c r="A304" s="55" t="s">
        <v>129</v>
      </c>
      <c r="B304" s="168">
        <v>1</v>
      </c>
      <c r="C304" s="168" t="s">
        <v>77</v>
      </c>
      <c r="D304" s="212">
        <v>1000</v>
      </c>
      <c r="E304" s="54">
        <f t="shared" si="6"/>
        <v>1000</v>
      </c>
      <c r="F304" s="251"/>
      <c r="G304" s="252"/>
      <c r="H304" s="252"/>
      <c r="I304" s="253"/>
    </row>
    <row r="305" spans="1:9" s="30" customFormat="1" ht="15.75" customHeight="1" x14ac:dyDescent="0.2">
      <c r="A305" s="55" t="s">
        <v>51</v>
      </c>
      <c r="B305" s="48">
        <v>1</v>
      </c>
      <c r="C305" s="168" t="s">
        <v>77</v>
      </c>
      <c r="D305" s="212">
        <v>370</v>
      </c>
      <c r="E305" s="54">
        <f t="shared" si="6"/>
        <v>370</v>
      </c>
      <c r="F305" s="251"/>
      <c r="G305" s="252"/>
      <c r="H305" s="252"/>
      <c r="I305" s="253"/>
    </row>
    <row r="306" spans="1:9" s="30" customFormat="1" ht="15.75" customHeight="1" x14ac:dyDescent="0.2">
      <c r="A306" s="55" t="s">
        <v>52</v>
      </c>
      <c r="B306" s="48">
        <v>1</v>
      </c>
      <c r="C306" s="168" t="s">
        <v>77</v>
      </c>
      <c r="D306" s="212">
        <v>5378.69</v>
      </c>
      <c r="E306" s="54">
        <f t="shared" si="6"/>
        <v>5378.69</v>
      </c>
      <c r="F306" s="251"/>
      <c r="G306" s="252"/>
      <c r="H306" s="252"/>
      <c r="I306" s="253"/>
    </row>
    <row r="307" spans="1:9" s="30" customFormat="1" ht="15.75" customHeight="1" thickBot="1" x14ac:dyDescent="0.25">
      <c r="A307" s="55" t="s">
        <v>98</v>
      </c>
      <c r="B307" s="168">
        <v>1</v>
      </c>
      <c r="C307" s="48" t="s">
        <v>77</v>
      </c>
      <c r="D307" s="212">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12">
        <v>55.64</v>
      </c>
      <c r="E309" s="54">
        <f t="shared" si="6"/>
        <v>2225.6</v>
      </c>
      <c r="F309" s="251"/>
      <c r="G309" s="252"/>
      <c r="H309" s="252"/>
      <c r="I309" s="253"/>
    </row>
    <row r="310" spans="1:9" s="30" customFormat="1" ht="15.75" customHeight="1" x14ac:dyDescent="0.2">
      <c r="A310" s="55" t="s">
        <v>99</v>
      </c>
      <c r="B310" s="48">
        <v>40</v>
      </c>
      <c r="C310" s="48" t="s">
        <v>27</v>
      </c>
      <c r="D310" s="212">
        <v>15</v>
      </c>
      <c r="E310" s="54">
        <f t="shared" si="6"/>
        <v>600</v>
      </c>
      <c r="F310" s="251"/>
      <c r="G310" s="252"/>
      <c r="H310" s="252"/>
      <c r="I310" s="253"/>
    </row>
    <row r="311" spans="1:9" s="30" customFormat="1" ht="15.75" customHeight="1" x14ac:dyDescent="0.2">
      <c r="A311" s="55" t="s">
        <v>127</v>
      </c>
      <c r="B311" s="48">
        <v>40</v>
      </c>
      <c r="C311" s="48" t="s">
        <v>27</v>
      </c>
      <c r="D311" s="212">
        <v>176.38</v>
      </c>
      <c r="E311" s="54">
        <f t="shared" si="6"/>
        <v>7055.2</v>
      </c>
      <c r="F311" s="251"/>
      <c r="G311" s="252"/>
      <c r="H311" s="252"/>
      <c r="I311" s="253"/>
    </row>
    <row r="312" spans="1:9" s="30" customFormat="1" ht="15.75" customHeight="1" thickBot="1" x14ac:dyDescent="0.25">
      <c r="A312" s="55" t="s">
        <v>34</v>
      </c>
      <c r="B312" s="48">
        <v>40</v>
      </c>
      <c r="C312" s="48" t="s">
        <v>27</v>
      </c>
      <c r="D312" s="212">
        <v>12.5</v>
      </c>
      <c r="E312" s="54">
        <f t="shared" si="6"/>
        <v>500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12">
        <v>828</v>
      </c>
      <c r="E314" s="54">
        <f t="shared" si="6"/>
        <v>33120</v>
      </c>
      <c r="F314" s="251"/>
      <c r="G314" s="252"/>
      <c r="H314" s="252"/>
      <c r="I314" s="253"/>
    </row>
    <row r="315" spans="1:9" s="30" customFormat="1" ht="15.75" customHeight="1" x14ac:dyDescent="0.2">
      <c r="A315" s="55" t="s">
        <v>37</v>
      </c>
      <c r="B315" s="48">
        <v>1</v>
      </c>
      <c r="C315" s="48" t="s">
        <v>77</v>
      </c>
      <c r="D315" s="212">
        <v>310</v>
      </c>
      <c r="E315" s="54">
        <f t="shared" si="6"/>
        <v>310</v>
      </c>
      <c r="F315" s="251"/>
      <c r="G315" s="252"/>
      <c r="H315" s="252"/>
      <c r="I315" s="253"/>
    </row>
    <row r="316" spans="1:9" s="30" customFormat="1" ht="15.75" customHeight="1" x14ac:dyDescent="0.2">
      <c r="A316" s="55" t="s">
        <v>38</v>
      </c>
      <c r="B316" s="48">
        <v>1</v>
      </c>
      <c r="C316" s="48" t="s">
        <v>77</v>
      </c>
      <c r="D316" s="212">
        <v>1000</v>
      </c>
      <c r="E316" s="54">
        <f t="shared" si="6"/>
        <v>1000</v>
      </c>
      <c r="F316" s="251"/>
      <c r="G316" s="252"/>
      <c r="H316" s="252"/>
      <c r="I316" s="253"/>
    </row>
    <row r="317" spans="1:9" s="30" customFormat="1" ht="15.75" customHeight="1" x14ac:dyDescent="0.2">
      <c r="A317" s="55" t="s">
        <v>53</v>
      </c>
      <c r="B317" s="48">
        <v>1</v>
      </c>
      <c r="C317" s="48" t="s">
        <v>77</v>
      </c>
      <c r="D317" s="212">
        <v>1</v>
      </c>
      <c r="E317" s="54">
        <f t="shared" si="6"/>
        <v>1</v>
      </c>
      <c r="F317" s="251" t="s">
        <v>271</v>
      </c>
      <c r="G317" s="252"/>
      <c r="H317" s="252"/>
      <c r="I317" s="253"/>
    </row>
    <row r="318" spans="1:9" s="30" customFormat="1" ht="15.75" customHeight="1" thickBot="1" x14ac:dyDescent="0.25">
      <c r="A318" s="55" t="s">
        <v>54</v>
      </c>
      <c r="B318" s="48">
        <v>40</v>
      </c>
      <c r="C318" s="48" t="s">
        <v>27</v>
      </c>
      <c r="D318" s="212">
        <v>250</v>
      </c>
      <c r="E318" s="54">
        <f t="shared" si="6"/>
        <v>10000</v>
      </c>
      <c r="F318" s="251"/>
      <c r="G318" s="252"/>
      <c r="H318" s="252"/>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12">
        <v>1120</v>
      </c>
      <c r="E320" s="54">
        <f t="shared" si="6"/>
        <v>22400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12">
        <v>30</v>
      </c>
      <c r="E322" s="54">
        <f t="shared" si="6"/>
        <v>600</v>
      </c>
      <c r="F322" s="251" t="s">
        <v>272</v>
      </c>
      <c r="G322" s="252"/>
      <c r="H322" s="252"/>
      <c r="I322" s="253"/>
    </row>
    <row r="323" spans="1:9" s="30" customFormat="1" ht="15.75" customHeight="1" x14ac:dyDescent="0.2">
      <c r="A323" s="59" t="s">
        <v>101</v>
      </c>
      <c r="B323" s="48">
        <v>20</v>
      </c>
      <c r="C323" s="48" t="s">
        <v>27</v>
      </c>
      <c r="D323" s="212">
        <v>15</v>
      </c>
      <c r="E323" s="54">
        <f t="shared" si="6"/>
        <v>300</v>
      </c>
      <c r="F323" s="251" t="s">
        <v>273</v>
      </c>
      <c r="G323" s="252"/>
      <c r="H323" s="252"/>
      <c r="I323" s="253"/>
    </row>
    <row r="324" spans="1:9" s="30" customFormat="1" ht="15.75" customHeight="1" x14ac:dyDescent="0.2">
      <c r="A324" s="59" t="s">
        <v>102</v>
      </c>
      <c r="B324" s="48">
        <v>20</v>
      </c>
      <c r="C324" s="48" t="s">
        <v>27</v>
      </c>
      <c r="D324" s="212">
        <v>120</v>
      </c>
      <c r="E324" s="54">
        <f t="shared" si="6"/>
        <v>2400</v>
      </c>
      <c r="F324" s="251"/>
      <c r="G324" s="252"/>
      <c r="H324" s="252"/>
      <c r="I324" s="253"/>
    </row>
    <row r="325" spans="1:9" s="30" customFormat="1" ht="15.75" customHeight="1" x14ac:dyDescent="0.2">
      <c r="A325" s="59" t="s">
        <v>103</v>
      </c>
      <c r="B325" s="48">
        <v>20</v>
      </c>
      <c r="C325" s="48" t="s">
        <v>27</v>
      </c>
      <c r="D325" s="212">
        <v>0.05</v>
      </c>
      <c r="E325" s="54">
        <f t="shared" si="6"/>
        <v>1</v>
      </c>
      <c r="F325" s="251" t="s">
        <v>277</v>
      </c>
      <c r="G325" s="252"/>
      <c r="H325" s="252"/>
      <c r="I325" s="253"/>
    </row>
    <row r="326" spans="1:9" s="30" customFormat="1" ht="15.75" customHeight="1" thickBot="1" x14ac:dyDescent="0.25">
      <c r="A326" s="57" t="s">
        <v>104</v>
      </c>
      <c r="B326" s="48">
        <v>20</v>
      </c>
      <c r="C326" s="48" t="s">
        <v>27</v>
      </c>
      <c r="D326" s="212">
        <v>56.25</v>
      </c>
      <c r="E326" s="54">
        <f t="shared" si="6"/>
        <v>1125</v>
      </c>
      <c r="F326" s="251"/>
      <c r="G326" s="252"/>
      <c r="H326" s="252"/>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12">
        <v>100</v>
      </c>
      <c r="E328" s="54">
        <f t="shared" si="6"/>
        <v>100</v>
      </c>
      <c r="F328" s="251"/>
      <c r="G328" s="252"/>
      <c r="H328" s="252"/>
      <c r="I328" s="253"/>
    </row>
    <row r="329" spans="1:9" s="30" customFormat="1" ht="15.75" customHeight="1" x14ac:dyDescent="0.2">
      <c r="A329" s="57" t="s">
        <v>60</v>
      </c>
      <c r="B329" s="48">
        <v>1</v>
      </c>
      <c r="C329" s="48" t="s">
        <v>77</v>
      </c>
      <c r="D329" s="212">
        <v>1</v>
      </c>
      <c r="E329" s="54">
        <f t="shared" si="6"/>
        <v>1</v>
      </c>
      <c r="F329" s="251" t="s">
        <v>284</v>
      </c>
      <c r="G329" s="252"/>
      <c r="H329" s="252"/>
      <c r="I329" s="253"/>
    </row>
    <row r="330" spans="1:9" s="30" customFormat="1" ht="15.75" customHeight="1" thickBot="1" x14ac:dyDescent="0.25">
      <c r="A330" s="57" t="s">
        <v>61</v>
      </c>
      <c r="B330" s="48">
        <v>1</v>
      </c>
      <c r="C330" s="48" t="s">
        <v>77</v>
      </c>
      <c r="D330" s="212">
        <v>1500</v>
      </c>
      <c r="E330" s="54">
        <f t="shared" si="6"/>
        <v>1500</v>
      </c>
      <c r="F330" s="251"/>
      <c r="G330" s="252"/>
      <c r="H330" s="252"/>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12">
        <v>39763.4</v>
      </c>
      <c r="E332" s="54">
        <f t="shared" si="6"/>
        <v>39763.4</v>
      </c>
      <c r="F332" s="251"/>
      <c r="G332" s="252"/>
      <c r="H332" s="252"/>
      <c r="I332" s="253"/>
    </row>
    <row r="333" spans="1:9" s="30" customFormat="1" ht="15.75" customHeight="1" x14ac:dyDescent="0.2">
      <c r="A333" s="59" t="s">
        <v>105</v>
      </c>
      <c r="B333" s="48">
        <v>1</v>
      </c>
      <c r="C333" s="48" t="s">
        <v>77</v>
      </c>
      <c r="D333" s="212">
        <v>1</v>
      </c>
      <c r="E333" s="54">
        <f t="shared" si="6"/>
        <v>1</v>
      </c>
      <c r="F333" s="251" t="s">
        <v>283</v>
      </c>
      <c r="G333" s="252"/>
      <c r="H333" s="252"/>
      <c r="I333" s="253"/>
    </row>
    <row r="334" spans="1:9" s="30" customFormat="1" ht="15.75" customHeight="1" thickBot="1" x14ac:dyDescent="0.25">
      <c r="A334" s="57" t="s">
        <v>106</v>
      </c>
      <c r="B334" s="48">
        <v>1</v>
      </c>
      <c r="C334" s="48" t="s">
        <v>77</v>
      </c>
      <c r="D334" s="212">
        <v>1</v>
      </c>
      <c r="E334" s="54">
        <f t="shared" si="6"/>
        <v>1</v>
      </c>
      <c r="F334" s="251" t="s">
        <v>280</v>
      </c>
      <c r="G334" s="252"/>
      <c r="H334" s="252"/>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12">
        <v>1000</v>
      </c>
      <c r="E336" s="54">
        <f t="shared" si="6"/>
        <v>1000</v>
      </c>
      <c r="F336" s="251"/>
      <c r="G336" s="252"/>
      <c r="H336" s="252"/>
      <c r="I336" s="253"/>
    </row>
    <row r="337" spans="1:9" s="30" customFormat="1" ht="15.75" customHeight="1" x14ac:dyDescent="0.2">
      <c r="A337" s="57" t="s">
        <v>107</v>
      </c>
      <c r="B337" s="48">
        <v>1</v>
      </c>
      <c r="C337" s="48" t="s">
        <v>77</v>
      </c>
      <c r="D337" s="212">
        <v>1</v>
      </c>
      <c r="E337" s="54">
        <f t="shared" si="6"/>
        <v>1</v>
      </c>
      <c r="F337" s="251" t="s">
        <v>287</v>
      </c>
      <c r="G337" s="252"/>
      <c r="H337" s="252"/>
      <c r="I337" s="253"/>
    </row>
    <row r="338" spans="1:9" s="30" customFormat="1" ht="15.75" customHeight="1" x14ac:dyDescent="0.2">
      <c r="A338" s="57" t="s">
        <v>64</v>
      </c>
      <c r="B338" s="48">
        <v>1</v>
      </c>
      <c r="C338" s="48" t="s">
        <v>77</v>
      </c>
      <c r="D338" s="212">
        <v>1</v>
      </c>
      <c r="E338" s="54">
        <f t="shared" si="6"/>
        <v>1</v>
      </c>
      <c r="F338" s="251" t="s">
        <v>284</v>
      </c>
      <c r="G338" s="252"/>
      <c r="H338" s="252"/>
      <c r="I338" s="253"/>
    </row>
    <row r="339" spans="1:9" s="30" customFormat="1" ht="15.75" customHeight="1" x14ac:dyDescent="0.2">
      <c r="A339" s="57" t="s">
        <v>65</v>
      </c>
      <c r="B339" s="48">
        <v>1</v>
      </c>
      <c r="C339" s="48" t="s">
        <v>77</v>
      </c>
      <c r="D339" s="212">
        <v>470</v>
      </c>
      <c r="E339" s="54">
        <f t="shared" si="6"/>
        <v>470</v>
      </c>
      <c r="F339" s="251"/>
      <c r="G339" s="252"/>
      <c r="H339" s="252"/>
      <c r="I339" s="253"/>
    </row>
    <row r="340" spans="1:9" s="30" customFormat="1" ht="15.75" customHeight="1" x14ac:dyDescent="0.2">
      <c r="A340" s="57" t="s">
        <v>66</v>
      </c>
      <c r="B340" s="48">
        <v>1</v>
      </c>
      <c r="C340" s="48" t="s">
        <v>77</v>
      </c>
      <c r="D340" s="212">
        <v>1100</v>
      </c>
      <c r="E340" s="54">
        <f t="shared" si="6"/>
        <v>1100</v>
      </c>
      <c r="F340" s="251"/>
      <c r="G340" s="252"/>
      <c r="H340" s="252"/>
      <c r="I340" s="253"/>
    </row>
    <row r="341" spans="1:9" s="30" customFormat="1" ht="15.75" customHeight="1" x14ac:dyDescent="0.2">
      <c r="A341" s="57" t="s">
        <v>67</v>
      </c>
      <c r="B341" s="48">
        <v>1</v>
      </c>
      <c r="C341" s="48" t="s">
        <v>77</v>
      </c>
      <c r="D341" s="212">
        <v>660</v>
      </c>
      <c r="E341" s="54">
        <f t="shared" si="6"/>
        <v>660</v>
      </c>
      <c r="F341" s="251"/>
      <c r="G341" s="252"/>
      <c r="H341" s="252"/>
      <c r="I341" s="253"/>
    </row>
    <row r="342" spans="1:9" s="30" customFormat="1" ht="15.75" customHeight="1" x14ac:dyDescent="0.2">
      <c r="A342" s="57" t="s">
        <v>133</v>
      </c>
      <c r="B342" s="48">
        <v>1</v>
      </c>
      <c r="C342" s="48" t="s">
        <v>77</v>
      </c>
      <c r="D342" s="212">
        <v>3400</v>
      </c>
      <c r="E342" s="54">
        <f t="shared" si="6"/>
        <v>3400</v>
      </c>
      <c r="F342" s="251"/>
      <c r="G342" s="252"/>
      <c r="H342" s="252"/>
      <c r="I342" s="253"/>
    </row>
    <row r="343" spans="1:9" s="30" customFormat="1" ht="15.75" customHeight="1" x14ac:dyDescent="0.2">
      <c r="A343" s="57" t="s">
        <v>132</v>
      </c>
      <c r="B343" s="48">
        <v>1</v>
      </c>
      <c r="C343" s="48" t="s">
        <v>77</v>
      </c>
      <c r="D343" s="212">
        <v>232</v>
      </c>
      <c r="E343" s="54">
        <f t="shared" si="6"/>
        <v>232</v>
      </c>
      <c r="F343" s="251" t="s">
        <v>285</v>
      </c>
      <c r="G343" s="252"/>
      <c r="H343" s="252"/>
      <c r="I343" s="253"/>
    </row>
    <row r="344" spans="1:9" s="30" customFormat="1" ht="15.75" customHeight="1" x14ac:dyDescent="0.2">
      <c r="A344" s="57" t="s">
        <v>140</v>
      </c>
      <c r="B344" s="48">
        <v>1</v>
      </c>
      <c r="C344" s="48" t="s">
        <v>77</v>
      </c>
      <c r="D344" s="212">
        <f>(7966.2+1750)+(2000)+(307)+(500)+(371)</f>
        <v>12894.2</v>
      </c>
      <c r="E344" s="54">
        <f t="shared" si="6"/>
        <v>12894.2</v>
      </c>
      <c r="F344" s="251" t="s">
        <v>235</v>
      </c>
      <c r="G344" s="252"/>
      <c r="H344" s="252"/>
      <c r="I344" s="253"/>
    </row>
    <row r="345" spans="1:9" s="30" customFormat="1" ht="15.75" customHeight="1" thickBot="1" x14ac:dyDescent="0.25">
      <c r="A345" s="57" t="s">
        <v>190</v>
      </c>
      <c r="B345" s="48">
        <v>1</v>
      </c>
      <c r="C345" s="48" t="s">
        <v>77</v>
      </c>
      <c r="D345" s="212">
        <v>12050</v>
      </c>
      <c r="E345" s="54">
        <f t="shared" si="6"/>
        <v>12050</v>
      </c>
      <c r="F345" s="251" t="s">
        <v>207</v>
      </c>
      <c r="G345" s="252"/>
      <c r="H345" s="252"/>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12">
        <v>2000</v>
      </c>
      <c r="E347" s="54">
        <f t="shared" si="6"/>
        <v>2000</v>
      </c>
      <c r="F347" s="251"/>
      <c r="G347" s="252"/>
      <c r="H347" s="252"/>
      <c r="I347" s="253"/>
    </row>
    <row r="348" spans="1:9" s="30" customFormat="1" ht="15.75" customHeight="1" x14ac:dyDescent="0.2">
      <c r="A348" s="57" t="s">
        <v>70</v>
      </c>
      <c r="B348" s="48">
        <v>1</v>
      </c>
      <c r="C348" s="48" t="s">
        <v>77</v>
      </c>
      <c r="D348" s="212">
        <v>572</v>
      </c>
      <c r="E348" s="54">
        <f t="shared" si="6"/>
        <v>572</v>
      </c>
      <c r="F348" s="251"/>
      <c r="G348" s="252"/>
      <c r="H348" s="252"/>
      <c r="I348" s="253"/>
    </row>
    <row r="349" spans="1:9" s="30" customFormat="1" ht="15.75" customHeight="1" x14ac:dyDescent="0.2">
      <c r="A349" s="55" t="s">
        <v>42</v>
      </c>
      <c r="B349" s="48">
        <v>1</v>
      </c>
      <c r="C349" s="48" t="s">
        <v>31</v>
      </c>
      <c r="D349" s="212">
        <v>100</v>
      </c>
      <c r="E349" s="54">
        <f t="shared" si="6"/>
        <v>100</v>
      </c>
      <c r="F349" s="251"/>
      <c r="G349" s="252"/>
      <c r="H349" s="252"/>
      <c r="I349" s="253"/>
    </row>
    <row r="350" spans="1:9" s="30" customFormat="1" ht="15.75" customHeight="1" x14ac:dyDescent="0.2">
      <c r="A350" s="57" t="s">
        <v>134</v>
      </c>
      <c r="B350" s="48">
        <v>1</v>
      </c>
      <c r="C350" s="48" t="s">
        <v>77</v>
      </c>
      <c r="D350" s="212">
        <v>1</v>
      </c>
      <c r="E350" s="54">
        <f t="shared" ref="E350:E366" si="7">SUM(B350)*D350</f>
        <v>1</v>
      </c>
      <c r="F350" s="251" t="s">
        <v>286</v>
      </c>
      <c r="G350" s="252"/>
      <c r="H350" s="252"/>
      <c r="I350" s="253"/>
    </row>
    <row r="351" spans="1:9" s="30" customFormat="1" ht="15.75" customHeight="1" thickBot="1" x14ac:dyDescent="0.25">
      <c r="A351" s="57" t="s">
        <v>71</v>
      </c>
      <c r="B351" s="48">
        <v>1</v>
      </c>
      <c r="C351" s="48" t="s">
        <v>77</v>
      </c>
      <c r="D351" s="212">
        <v>2300</v>
      </c>
      <c r="E351" s="54">
        <f t="shared" si="7"/>
        <v>2300</v>
      </c>
      <c r="F351" s="251"/>
      <c r="G351" s="252"/>
      <c r="H351" s="252"/>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12">
        <v>500</v>
      </c>
      <c r="E353" s="54">
        <f t="shared" si="7"/>
        <v>500</v>
      </c>
      <c r="F353" s="251"/>
      <c r="G353" s="252"/>
      <c r="H353" s="252"/>
      <c r="I353" s="253"/>
    </row>
    <row r="354" spans="1:9" s="30" customFormat="1" ht="15.75" customHeight="1" x14ac:dyDescent="0.2">
      <c r="A354" s="57" t="s">
        <v>136</v>
      </c>
      <c r="B354" s="48">
        <v>1</v>
      </c>
      <c r="C354" s="48" t="s">
        <v>77</v>
      </c>
      <c r="D354" s="212">
        <v>3900</v>
      </c>
      <c r="E354" s="54">
        <f t="shared" si="7"/>
        <v>3900</v>
      </c>
      <c r="F354" s="251"/>
      <c r="G354" s="252"/>
      <c r="H354" s="252"/>
      <c r="I354" s="253"/>
    </row>
    <row r="355" spans="1:9" s="30" customFormat="1" ht="15.75" customHeight="1" x14ac:dyDescent="0.2">
      <c r="A355" s="57" t="s">
        <v>108</v>
      </c>
      <c r="B355" s="48">
        <v>1</v>
      </c>
      <c r="C355" s="48" t="s">
        <v>77</v>
      </c>
      <c r="D355" s="212">
        <v>2400</v>
      </c>
      <c r="E355" s="54">
        <f t="shared" si="7"/>
        <v>2400</v>
      </c>
      <c r="F355" s="251"/>
      <c r="G355" s="252"/>
      <c r="H355" s="252"/>
      <c r="I355" s="253"/>
    </row>
    <row r="356" spans="1:9" s="30" customFormat="1" ht="15.75" customHeight="1" x14ac:dyDescent="0.2">
      <c r="A356" s="57" t="s">
        <v>137</v>
      </c>
      <c r="B356" s="48">
        <v>2</v>
      </c>
      <c r="C356" s="48" t="s">
        <v>138</v>
      </c>
      <c r="D356" s="212">
        <v>200</v>
      </c>
      <c r="E356" s="54">
        <f t="shared" si="7"/>
        <v>400</v>
      </c>
      <c r="F356" s="251"/>
      <c r="G356" s="252"/>
      <c r="H356" s="252"/>
      <c r="I356" s="253"/>
    </row>
    <row r="357" spans="1:9" s="30" customFormat="1" ht="15.75" customHeight="1" x14ac:dyDescent="0.2">
      <c r="A357" s="57" t="s">
        <v>109</v>
      </c>
      <c r="B357" s="48">
        <v>1</v>
      </c>
      <c r="C357" s="48" t="s">
        <v>77</v>
      </c>
      <c r="D357" s="212">
        <v>300</v>
      </c>
      <c r="E357" s="54">
        <f t="shared" si="7"/>
        <v>300</v>
      </c>
      <c r="F357" s="251"/>
      <c r="G357" s="252"/>
      <c r="H357" s="252"/>
      <c r="I357" s="253"/>
    </row>
    <row r="358" spans="1:9" s="30" customFormat="1" ht="15.75" customHeight="1" thickBot="1" x14ac:dyDescent="0.25">
      <c r="A358" s="57" t="s">
        <v>192</v>
      </c>
      <c r="B358" s="48">
        <v>20</v>
      </c>
      <c r="C358" s="48" t="s">
        <v>138</v>
      </c>
      <c r="D358" s="212">
        <v>5</v>
      </c>
      <c r="E358" s="54">
        <f t="shared" si="7"/>
        <v>100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12">
        <v>2304.5</v>
      </c>
      <c r="E360" s="54">
        <f t="shared" si="7"/>
        <v>2304.5</v>
      </c>
      <c r="F360" s="251" t="s">
        <v>278</v>
      </c>
      <c r="G360" s="252"/>
      <c r="H360" s="252"/>
      <c r="I360" s="253"/>
    </row>
    <row r="361" spans="1:9" s="30" customFormat="1" ht="15.75" customHeight="1" x14ac:dyDescent="0.2">
      <c r="A361" s="55" t="s">
        <v>139</v>
      </c>
      <c r="B361" s="48">
        <v>1</v>
      </c>
      <c r="C361" s="48" t="s">
        <v>31</v>
      </c>
      <c r="D361" s="212">
        <v>5250</v>
      </c>
      <c r="E361" s="54">
        <f t="shared" si="7"/>
        <v>5250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12">
        <v>50</v>
      </c>
      <c r="E364" s="54">
        <f t="shared" si="7"/>
        <v>1000</v>
      </c>
      <c r="F364" s="251"/>
      <c r="G364" s="252"/>
      <c r="H364" s="252"/>
      <c r="I364" s="253"/>
    </row>
    <row r="365" spans="1:9" s="30" customFormat="1" ht="15.75" customHeight="1" x14ac:dyDescent="0.2">
      <c r="A365" s="55" t="s">
        <v>75</v>
      </c>
      <c r="B365" s="48">
        <v>1</v>
      </c>
      <c r="C365" s="48" t="s">
        <v>77</v>
      </c>
      <c r="D365" s="212">
        <v>500</v>
      </c>
      <c r="E365" s="54">
        <f t="shared" si="7"/>
        <v>500</v>
      </c>
      <c r="F365" s="251"/>
      <c r="G365" s="252"/>
      <c r="H365" s="252"/>
      <c r="I365" s="253"/>
    </row>
    <row r="366" spans="1:9" s="30" customFormat="1" ht="15.75" customHeight="1" x14ac:dyDescent="0.2">
      <c r="A366" s="55" t="s">
        <v>76</v>
      </c>
      <c r="B366" s="48">
        <v>1</v>
      </c>
      <c r="C366" s="48" t="s">
        <v>77</v>
      </c>
      <c r="D366" s="212">
        <v>1000</v>
      </c>
      <c r="E366" s="54">
        <f t="shared" si="7"/>
        <v>1000</v>
      </c>
      <c r="F366" s="251" t="s">
        <v>274</v>
      </c>
      <c r="G366" s="252"/>
      <c r="H366" s="252"/>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300541.89</v>
      </c>
      <c r="F368" s="245"/>
      <c r="G368" s="246"/>
      <c r="H368" s="246"/>
      <c r="I368" s="247"/>
    </row>
    <row r="369" spans="1:9" s="30" customFormat="1" ht="16.5" customHeight="1" thickTop="1" thickBot="1" x14ac:dyDescent="0.25">
      <c r="A369" s="60" t="s">
        <v>157</v>
      </c>
      <c r="B369" s="61"/>
      <c r="C369" s="62"/>
      <c r="D369" s="63"/>
      <c r="E369" s="64">
        <f>SUM(E368)/B256</f>
        <v>7513.5472500000005</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4</v>
      </c>
      <c r="G380" s="91">
        <f>SUM(E380*F380)</f>
        <v>33559.632000000005</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4</v>
      </c>
      <c r="G382" s="94">
        <f>SUM(E382*F382)</f>
        <v>198126.43200000003</v>
      </c>
      <c r="H382" s="88"/>
      <c r="I382" s="83"/>
    </row>
    <row r="383" spans="1:9" s="30" customFormat="1" thickBot="1" x14ac:dyDescent="0.25">
      <c r="A383" s="95" t="s">
        <v>169</v>
      </c>
      <c r="B383" s="47"/>
      <c r="C383" s="96"/>
      <c r="D383" s="96"/>
      <c r="E383" s="96"/>
      <c r="F383" s="97"/>
      <c r="G383" s="98">
        <f>SUM(G380:G382)</f>
        <v>231686.06400000004</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4</v>
      </c>
      <c r="G387" s="91">
        <f>SUM(E387*F387)</f>
        <v>22636.691999999999</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4</v>
      </c>
      <c r="G389" s="94">
        <f>SUM(E389*F389)</f>
        <v>152330.10399999999</v>
      </c>
      <c r="H389" s="88"/>
      <c r="I389" s="83"/>
    </row>
    <row r="390" spans="1:9" s="30" customFormat="1" thickBot="1" x14ac:dyDescent="0.25">
      <c r="A390" s="95" t="s">
        <v>170</v>
      </c>
      <c r="B390" s="47"/>
      <c r="C390" s="96"/>
      <c r="D390" s="96"/>
      <c r="E390" s="96"/>
      <c r="F390" s="97"/>
      <c r="G390" s="98">
        <f>SUM(G387:G389)</f>
        <v>174966.796</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2</v>
      </c>
      <c r="G394" s="91">
        <f>SUM(E394*F394)</f>
        <v>12932.946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2</v>
      </c>
      <c r="G396" s="94">
        <f>SUM(E396*F396)</f>
        <v>87030.251999999993</v>
      </c>
      <c r="H396" s="88"/>
      <c r="I396" s="83"/>
    </row>
    <row r="397" spans="1:9" s="30" customFormat="1" thickBot="1" x14ac:dyDescent="0.25">
      <c r="A397" s="142" t="s">
        <v>171</v>
      </c>
      <c r="B397" s="143"/>
      <c r="C397" s="144"/>
      <c r="D397" s="144"/>
      <c r="E397" s="144"/>
      <c r="F397" s="145"/>
      <c r="G397" s="146">
        <f>SUM(G394:G396)</f>
        <v>99963.197999999989</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4</v>
      </c>
      <c r="G401" s="91">
        <f>SUM(E401*F401)</f>
        <v>27351.324000000001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4</v>
      </c>
      <c r="G403" s="94">
        <f>SUM(E403*F403)</f>
        <v>184056.48800000001</v>
      </c>
      <c r="H403" s="88"/>
      <c r="I403" s="83"/>
    </row>
    <row r="404" spans="1:9" s="30" customFormat="1" thickBot="1" x14ac:dyDescent="0.25">
      <c r="A404" s="95" t="s">
        <v>172</v>
      </c>
      <c r="B404" s="47"/>
      <c r="C404" s="96"/>
      <c r="D404" s="96"/>
      <c r="E404" s="96"/>
      <c r="F404" s="97"/>
      <c r="G404" s="98">
        <f>SUM(G401:G403)</f>
        <v>211407.81200000001</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2</v>
      </c>
      <c r="G408" s="91">
        <f>SUM(E408*F408)</f>
        <v>15128.802000000001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2</v>
      </c>
      <c r="G410" s="94">
        <f>SUM(E410*F410)</f>
        <v>101806.924</v>
      </c>
      <c r="H410" s="88"/>
      <c r="I410" s="83"/>
    </row>
    <row r="411" spans="1:9" s="30" customFormat="1" thickBot="1" x14ac:dyDescent="0.25">
      <c r="A411" s="95" t="s">
        <v>173</v>
      </c>
      <c r="B411" s="47"/>
      <c r="C411" s="96"/>
      <c r="D411" s="96"/>
      <c r="E411" s="96"/>
      <c r="F411" s="97"/>
      <c r="G411" s="98">
        <f>SUM(G408:G410)</f>
        <v>116935.726</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2</v>
      </c>
      <c r="G415" s="91">
        <f>SUM(E415*F415)</f>
        <v>15806.934000000001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2</v>
      </c>
      <c r="G417" s="94">
        <f>SUM(E417*F417)</f>
        <v>106370.308</v>
      </c>
      <c r="H417" s="88"/>
      <c r="I417" s="83"/>
    </row>
    <row r="418" spans="1:9" thickBot="1" x14ac:dyDescent="0.25">
      <c r="A418" s="95" t="s">
        <v>174</v>
      </c>
      <c r="B418" s="47"/>
      <c r="C418" s="96"/>
      <c r="D418" s="96"/>
      <c r="E418" s="96"/>
      <c r="F418" s="97"/>
      <c r="G418" s="98">
        <f>SUM(G415:G417)</f>
        <v>122177.242</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2</v>
      </c>
      <c r="G422" s="91">
        <f>SUM(E422*F422)</f>
        <v>17518.41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2</v>
      </c>
      <c r="G424" s="94">
        <f>SUM(E424*F424)</f>
        <v>117887.42</v>
      </c>
      <c r="H424" s="88"/>
      <c r="I424" s="83"/>
    </row>
    <row r="425" spans="1:9" thickBot="1" x14ac:dyDescent="0.25">
      <c r="A425" s="95" t="s">
        <v>175</v>
      </c>
      <c r="B425" s="47"/>
      <c r="C425" s="96"/>
      <c r="D425" s="96"/>
      <c r="E425" s="96"/>
      <c r="F425" s="97"/>
      <c r="G425" s="98">
        <f>SUM(G422:G424)</f>
        <v>135405.82999999999</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0.28275</v>
      </c>
      <c r="E429" s="54">
        <f t="shared" ref="E429:E452" si="8">SUM(B429)*D429</f>
        <v>1391.6955</v>
      </c>
      <c r="F429" s="86"/>
      <c r="G429" s="122"/>
      <c r="H429" s="73"/>
      <c r="I429" s="121"/>
    </row>
    <row r="430" spans="1:9" thickBot="1" x14ac:dyDescent="0.25">
      <c r="A430" s="128" t="s">
        <v>83</v>
      </c>
      <c r="B430" s="45">
        <v>4922</v>
      </c>
      <c r="C430" s="106" t="s">
        <v>78</v>
      </c>
      <c r="D430" s="216">
        <v>8.5214999999999996</v>
      </c>
      <c r="E430" s="54">
        <f t="shared" si="8"/>
        <v>41942.822999999997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60.245249999999999</v>
      </c>
      <c r="E432" s="54">
        <f t="shared" si="8"/>
        <v>34641.018749999996</v>
      </c>
      <c r="F432" s="86"/>
      <c r="G432" s="122"/>
      <c r="H432" s="73"/>
      <c r="I432" s="121"/>
    </row>
    <row r="433" spans="1:9" ht="15" x14ac:dyDescent="0.2">
      <c r="A433" s="105" t="s">
        <v>221</v>
      </c>
      <c r="B433" s="45">
        <v>0</v>
      </c>
      <c r="C433" s="106" t="s">
        <v>78</v>
      </c>
      <c r="D433" s="216">
        <v>36.903750000000002</v>
      </c>
      <c r="E433" s="54">
        <f t="shared" si="8"/>
        <v>0</v>
      </c>
      <c r="F433" s="86"/>
      <c r="G433" s="122"/>
      <c r="H433" s="73"/>
      <c r="I433" s="121"/>
    </row>
    <row r="434" spans="1:9" ht="15" x14ac:dyDescent="0.2">
      <c r="A434" s="105" t="s">
        <v>224</v>
      </c>
      <c r="B434" s="45">
        <v>84</v>
      </c>
      <c r="C434" s="106" t="s">
        <v>78</v>
      </c>
      <c r="D434" s="216">
        <v>61.785749999999993</v>
      </c>
      <c r="E434" s="54">
        <f t="shared" si="8"/>
        <v>5190.0029999999997</v>
      </c>
      <c r="F434" s="86"/>
      <c r="G434" s="122"/>
      <c r="H434" s="73"/>
      <c r="I434" s="121"/>
    </row>
    <row r="435" spans="1:9" ht="15" x14ac:dyDescent="0.2">
      <c r="A435" s="105" t="s">
        <v>113</v>
      </c>
      <c r="B435" s="45">
        <v>441</v>
      </c>
      <c r="C435" s="106" t="s">
        <v>78</v>
      </c>
      <c r="D435" s="216">
        <v>36.913499999999999</v>
      </c>
      <c r="E435" s="54">
        <f t="shared" si="8"/>
        <v>16278.853499999999</v>
      </c>
      <c r="F435" s="86"/>
      <c r="G435" s="122"/>
      <c r="H435" s="73"/>
      <c r="I435" s="121"/>
    </row>
    <row r="436" spans="1:9" thickBot="1" x14ac:dyDescent="0.25">
      <c r="A436" s="128" t="s">
        <v>223</v>
      </c>
      <c r="B436" s="45">
        <v>541</v>
      </c>
      <c r="C436" s="106" t="s">
        <v>78</v>
      </c>
      <c r="D436" s="216">
        <v>58.090499999999999</v>
      </c>
      <c r="E436" s="54">
        <f t="shared" si="8"/>
        <v>31426.960500000001</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14.10825</v>
      </c>
      <c r="E438" s="54">
        <f t="shared" si="8"/>
        <v>25324.30875</v>
      </c>
      <c r="F438" s="86"/>
      <c r="G438" s="122"/>
      <c r="H438" s="73"/>
      <c r="I438" s="121"/>
    </row>
    <row r="439" spans="1:9" ht="15" x14ac:dyDescent="0.2">
      <c r="A439" s="105" t="s">
        <v>86</v>
      </c>
      <c r="B439" s="45">
        <v>449</v>
      </c>
      <c r="C439" s="106" t="s">
        <v>78</v>
      </c>
      <c r="D439" s="216">
        <v>25.96425</v>
      </c>
      <c r="E439" s="54">
        <f t="shared" si="8"/>
        <v>11657.948249999999</v>
      </c>
      <c r="F439" s="86"/>
      <c r="G439" s="122"/>
      <c r="H439" s="73"/>
      <c r="I439" s="121"/>
    </row>
    <row r="440" spans="1:9" ht="15" x14ac:dyDescent="0.2">
      <c r="A440" s="100" t="s">
        <v>144</v>
      </c>
      <c r="B440" s="48">
        <v>20</v>
      </c>
      <c r="C440" s="48" t="s">
        <v>138</v>
      </c>
      <c r="D440" s="217">
        <v>165.89625000000001</v>
      </c>
      <c r="E440" s="54">
        <f t="shared" si="8"/>
        <v>3317.9250000000002</v>
      </c>
      <c r="F440" s="86"/>
      <c r="G440" s="122"/>
      <c r="H440" s="73"/>
      <c r="I440" s="121"/>
    </row>
    <row r="441" spans="1:9" ht="15" x14ac:dyDescent="0.2">
      <c r="A441" s="105" t="s">
        <v>252</v>
      </c>
      <c r="B441" s="45">
        <v>307</v>
      </c>
      <c r="C441" s="106" t="s">
        <v>117</v>
      </c>
      <c r="D441" s="216">
        <v>55.964999999999996</v>
      </c>
      <c r="E441" s="54">
        <f t="shared" si="8"/>
        <v>17181.254999999997</v>
      </c>
      <c r="F441" s="86"/>
      <c r="G441" s="122"/>
      <c r="H441" s="73"/>
      <c r="I441" s="121"/>
    </row>
    <row r="442" spans="1:9" thickBot="1" x14ac:dyDescent="0.25">
      <c r="A442" s="128" t="s">
        <v>253</v>
      </c>
      <c r="B442" s="45">
        <v>276</v>
      </c>
      <c r="C442" s="106" t="s">
        <v>117</v>
      </c>
      <c r="D442" s="216">
        <v>67.274999999999991</v>
      </c>
      <c r="E442" s="54">
        <f t="shared" si="8"/>
        <v>18567.899999999998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2925</v>
      </c>
      <c r="E445" s="54">
        <f t="shared" si="8"/>
        <v>58500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417420.69124999997</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300541.89</v>
      </c>
      <c r="H458" s="33"/>
      <c r="I458" s="147"/>
    </row>
    <row r="459" spans="1:9" ht="15" x14ac:dyDescent="0.2">
      <c r="A459" s="114" t="s">
        <v>147</v>
      </c>
      <c r="B459" s="101"/>
      <c r="C459" s="102"/>
      <c r="D459" s="102"/>
      <c r="E459" s="102"/>
      <c r="F459" s="138"/>
      <c r="G459" s="108">
        <f>SUM(G380,G387,G394,G401,G408,G415,G422)</f>
        <v>144934.74000000002</v>
      </c>
      <c r="H459" s="33"/>
      <c r="I459" s="147"/>
    </row>
    <row r="460" spans="1:9" ht="15" x14ac:dyDescent="0.2">
      <c r="A460" s="114" t="s">
        <v>148</v>
      </c>
      <c r="B460" s="101"/>
      <c r="C460" s="102"/>
      <c r="D460" s="102"/>
      <c r="E460" s="102"/>
      <c r="F460" s="138"/>
      <c r="G460" s="108">
        <f>SUM(G382,G389,G396,G403,G410,G417,G424)</f>
        <v>947607.92800000007</v>
      </c>
      <c r="H460" s="33"/>
      <c r="I460" s="147"/>
    </row>
    <row r="461" spans="1:9" ht="15" x14ac:dyDescent="0.2">
      <c r="A461" s="114" t="s">
        <v>149</v>
      </c>
      <c r="B461" s="101"/>
      <c r="C461" s="102"/>
      <c r="D461" s="102"/>
      <c r="E461" s="102"/>
      <c r="F461" s="138"/>
      <c r="G461" s="108">
        <f>SUM(G454)</f>
        <v>417420.69124999997</v>
      </c>
      <c r="H461" s="33"/>
      <c r="I461" s="147"/>
    </row>
    <row r="462" spans="1:9" ht="15" x14ac:dyDescent="0.2">
      <c r="A462" s="114" t="s">
        <v>196</v>
      </c>
      <c r="B462" s="101"/>
      <c r="C462" s="102"/>
      <c r="D462" s="102"/>
      <c r="E462" s="102"/>
      <c r="F462" s="138"/>
      <c r="G462" s="108">
        <f>SUM(G458:G461)*3%</f>
        <v>54315.157477500004</v>
      </c>
      <c r="H462" s="33"/>
      <c r="I462" s="147"/>
    </row>
    <row r="463" spans="1:9" ht="15" x14ac:dyDescent="0.2">
      <c r="A463" s="114" t="s">
        <v>150</v>
      </c>
      <c r="B463" s="101"/>
      <c r="C463" s="102"/>
      <c r="D463" s="102"/>
      <c r="E463" s="102"/>
      <c r="F463" s="138"/>
      <c r="G463" s="108">
        <f>SUM(G458:G462)*E374</f>
        <v>130537.42847092502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1995357.835198425</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56" t="s">
        <v>178</v>
      </c>
      <c r="B468" s="182"/>
      <c r="C468" s="183"/>
      <c r="D468" s="183"/>
      <c r="E468" s="183"/>
      <c r="F468" s="184"/>
      <c r="G468" s="185">
        <f>SUM(G231)</f>
        <v>2034758.5987794839</v>
      </c>
    </row>
    <row r="469" spans="1:9" ht="24" customHeight="1" thickBot="1" x14ac:dyDescent="0.25">
      <c r="A469" s="224" t="s">
        <v>177</v>
      </c>
      <c r="B469" s="225"/>
      <c r="C469" s="225"/>
      <c r="D469" s="225"/>
      <c r="E469" s="225"/>
      <c r="F469" s="226"/>
      <c r="G469" s="185">
        <f>SUM(G465)</f>
        <v>1995357.835198425</v>
      </c>
    </row>
    <row r="470" spans="1:9" ht="30.95" customHeight="1" thickBot="1" x14ac:dyDescent="0.25">
      <c r="A470" s="224" t="s">
        <v>225</v>
      </c>
      <c r="B470" s="225"/>
      <c r="C470" s="225"/>
      <c r="D470" s="225"/>
      <c r="E470" s="225"/>
      <c r="F470" s="226"/>
      <c r="G470" s="185">
        <f>SUM(G468:G469)</f>
        <v>4030116.4339779089</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245</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7" t="s">
        <v>239</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91"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12">
        <v>1.9300000000000001E-2</v>
      </c>
      <c r="E43" s="54">
        <f>SUM(B43)*D43</f>
        <v>1.0036</v>
      </c>
      <c r="F43" s="251" t="s">
        <v>279</v>
      </c>
      <c r="G43" s="252"/>
      <c r="H43" s="252"/>
      <c r="I43" s="253"/>
    </row>
    <row r="44" spans="1:11" ht="15.75" customHeight="1" x14ac:dyDescent="0.2">
      <c r="A44" s="55" t="s">
        <v>13</v>
      </c>
      <c r="B44" s="48">
        <v>52</v>
      </c>
      <c r="C44" s="48" t="s">
        <v>27</v>
      </c>
      <c r="D44" s="212">
        <v>368.75</v>
      </c>
      <c r="E44" s="54">
        <f t="shared" ref="E44:E107" si="1">SUM(B44)*D44</f>
        <v>19175</v>
      </c>
      <c r="F44" s="251"/>
      <c r="G44" s="252"/>
      <c r="H44" s="252"/>
      <c r="I44" s="253"/>
    </row>
    <row r="45" spans="1:11" ht="15.75" customHeight="1" x14ac:dyDescent="0.2">
      <c r="A45" s="55" t="s">
        <v>15</v>
      </c>
      <c r="B45" s="48">
        <v>52</v>
      </c>
      <c r="C45" s="48" t="s">
        <v>27</v>
      </c>
      <c r="D45" s="212">
        <v>1.9300000000000001E-2</v>
      </c>
      <c r="E45" s="54">
        <f t="shared" si="1"/>
        <v>1.0036</v>
      </c>
      <c r="F45" s="251" t="s">
        <v>281</v>
      </c>
      <c r="G45" s="252"/>
      <c r="H45" s="252"/>
      <c r="I45" s="253"/>
    </row>
    <row r="46" spans="1:11" ht="15.75" customHeight="1" x14ac:dyDescent="0.2">
      <c r="A46" s="55" t="s">
        <v>16</v>
      </c>
      <c r="B46" s="48">
        <v>52</v>
      </c>
      <c r="C46" s="48" t="s">
        <v>27</v>
      </c>
      <c r="D46" s="212">
        <v>1200</v>
      </c>
      <c r="E46" s="54">
        <f t="shared" si="1"/>
        <v>62400</v>
      </c>
      <c r="F46" s="251"/>
      <c r="G46" s="252"/>
      <c r="H46" s="252"/>
      <c r="I46" s="253"/>
    </row>
    <row r="47" spans="1:11" ht="15.75" customHeight="1" x14ac:dyDescent="0.2">
      <c r="A47" s="55" t="s">
        <v>125</v>
      </c>
      <c r="B47" s="48">
        <v>52</v>
      </c>
      <c r="C47" s="48" t="s">
        <v>27</v>
      </c>
      <c r="D47" s="212">
        <v>1.9300000000000001E-2</v>
      </c>
      <c r="E47" s="54">
        <f t="shared" si="1"/>
        <v>1.0036</v>
      </c>
      <c r="F47" s="251" t="s">
        <v>282</v>
      </c>
      <c r="G47" s="252"/>
      <c r="H47" s="252"/>
      <c r="I47" s="253"/>
    </row>
    <row r="48" spans="1:11" ht="15.75" customHeight="1" x14ac:dyDescent="0.2">
      <c r="A48" s="55" t="s">
        <v>123</v>
      </c>
      <c r="B48" s="48">
        <v>52</v>
      </c>
      <c r="C48" s="48" t="s">
        <v>27</v>
      </c>
      <c r="D48" s="212">
        <v>429.04</v>
      </c>
      <c r="E48" s="54">
        <f t="shared" si="1"/>
        <v>22310.080000000002</v>
      </c>
      <c r="F48" s="251"/>
      <c r="G48" s="252"/>
      <c r="H48" s="252"/>
      <c r="I48" s="253"/>
    </row>
    <row r="49" spans="1:9" ht="15.75" customHeight="1" x14ac:dyDescent="0.2">
      <c r="A49" s="55" t="s">
        <v>185</v>
      </c>
      <c r="B49" s="48">
        <v>52</v>
      </c>
      <c r="C49" s="48" t="s">
        <v>27</v>
      </c>
      <c r="D49" s="212">
        <v>404.25</v>
      </c>
      <c r="E49" s="54">
        <f t="shared" si="1"/>
        <v>21021</v>
      </c>
      <c r="F49" s="251"/>
      <c r="G49" s="252"/>
      <c r="H49" s="252"/>
      <c r="I49" s="253"/>
    </row>
    <row r="50" spans="1:9" ht="15.75" customHeight="1" x14ac:dyDescent="0.2">
      <c r="A50" s="55" t="s">
        <v>18</v>
      </c>
      <c r="B50" s="48">
        <v>52</v>
      </c>
      <c r="C50" s="48" t="s">
        <v>27</v>
      </c>
      <c r="D50" s="212">
        <v>1.9300000000000001E-2</v>
      </c>
      <c r="E50" s="54">
        <f t="shared" si="1"/>
        <v>1.0036</v>
      </c>
      <c r="F50" s="251" t="s">
        <v>270</v>
      </c>
      <c r="G50" s="252"/>
      <c r="H50" s="252"/>
      <c r="I50" s="253"/>
    </row>
    <row r="51" spans="1:9" ht="15.75" customHeight="1" thickBot="1" x14ac:dyDescent="0.25">
      <c r="A51" s="55" t="s">
        <v>19</v>
      </c>
      <c r="B51" s="48">
        <v>52</v>
      </c>
      <c r="C51" s="48" t="s">
        <v>27</v>
      </c>
      <c r="D51" s="212">
        <v>55</v>
      </c>
      <c r="E51" s="54">
        <f t="shared" si="1"/>
        <v>2860</v>
      </c>
      <c r="F51" s="251"/>
      <c r="G51" s="252"/>
      <c r="H51" s="252"/>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12">
        <v>1500</v>
      </c>
      <c r="E53" s="54">
        <f t="shared" si="1"/>
        <v>1500</v>
      </c>
      <c r="F53" s="251"/>
      <c r="G53" s="252"/>
      <c r="H53" s="252"/>
      <c r="I53" s="253"/>
    </row>
    <row r="54" spans="1:9" ht="15.75" customHeight="1" x14ac:dyDescent="0.2">
      <c r="A54" s="55" t="s">
        <v>45</v>
      </c>
      <c r="B54" s="48">
        <v>52</v>
      </c>
      <c r="C54" s="48" t="s">
        <v>27</v>
      </c>
      <c r="D54" s="212">
        <v>27.5</v>
      </c>
      <c r="E54" s="54">
        <f t="shared" si="1"/>
        <v>1430</v>
      </c>
      <c r="F54" s="251" t="s">
        <v>288</v>
      </c>
      <c r="G54" s="252"/>
      <c r="H54" s="252"/>
      <c r="I54" s="253"/>
    </row>
    <row r="55" spans="1:9" ht="15.75" customHeight="1" x14ac:dyDescent="0.2">
      <c r="A55" s="58" t="s">
        <v>47</v>
      </c>
      <c r="B55" s="48">
        <v>52</v>
      </c>
      <c r="C55" s="48" t="s">
        <v>27</v>
      </c>
      <c r="D55" s="212">
        <v>27.5</v>
      </c>
      <c r="E55" s="54">
        <f t="shared" si="1"/>
        <v>1430</v>
      </c>
      <c r="F55" s="251" t="s">
        <v>288</v>
      </c>
      <c r="G55" s="252"/>
      <c r="H55" s="252"/>
      <c r="I55" s="253"/>
    </row>
    <row r="56" spans="1:9" ht="15.75" customHeight="1" x14ac:dyDescent="0.2">
      <c r="A56" s="58" t="s">
        <v>21</v>
      </c>
      <c r="B56" s="48">
        <v>52</v>
      </c>
      <c r="C56" s="48" t="s">
        <v>27</v>
      </c>
      <c r="D56" s="212">
        <v>26.25</v>
      </c>
      <c r="E56" s="54">
        <f t="shared" si="1"/>
        <v>1365</v>
      </c>
      <c r="F56" s="251" t="s">
        <v>269</v>
      </c>
      <c r="G56" s="252"/>
      <c r="H56" s="252"/>
      <c r="I56" s="253"/>
    </row>
    <row r="57" spans="1:9" ht="15.75" customHeight="1" x14ac:dyDescent="0.2">
      <c r="A57" s="58" t="s">
        <v>22</v>
      </c>
      <c r="B57" s="48">
        <v>52</v>
      </c>
      <c r="C57" s="48" t="s">
        <v>27</v>
      </c>
      <c r="D57" s="212">
        <v>26.25</v>
      </c>
      <c r="E57" s="54">
        <f t="shared" si="1"/>
        <v>1365</v>
      </c>
      <c r="F57" s="251" t="s">
        <v>269</v>
      </c>
      <c r="G57" s="252"/>
      <c r="H57" s="252"/>
      <c r="I57" s="253"/>
    </row>
    <row r="58" spans="1:9" ht="15.75" customHeight="1" x14ac:dyDescent="0.2">
      <c r="A58" s="58" t="s">
        <v>23</v>
      </c>
      <c r="B58" s="48">
        <v>52</v>
      </c>
      <c r="C58" s="48" t="s">
        <v>27</v>
      </c>
      <c r="D58" s="212">
        <v>55</v>
      </c>
      <c r="E58" s="54">
        <f t="shared" si="1"/>
        <v>2860</v>
      </c>
      <c r="F58" s="251"/>
      <c r="G58" s="252"/>
      <c r="H58" s="252"/>
      <c r="I58" s="253"/>
    </row>
    <row r="59" spans="1:9" ht="15.75" customHeight="1" x14ac:dyDescent="0.2">
      <c r="A59" s="58" t="s">
        <v>48</v>
      </c>
      <c r="B59" s="48">
        <v>52</v>
      </c>
      <c r="C59" s="48" t="s">
        <v>27</v>
      </c>
      <c r="D59" s="212">
        <v>11</v>
      </c>
      <c r="E59" s="54">
        <f t="shared" si="1"/>
        <v>572</v>
      </c>
      <c r="F59" s="251"/>
      <c r="G59" s="252"/>
      <c r="H59" s="252"/>
      <c r="I59" s="253"/>
    </row>
    <row r="60" spans="1:9" ht="15.75" customHeight="1" x14ac:dyDescent="0.2">
      <c r="A60" s="55" t="s">
        <v>124</v>
      </c>
      <c r="B60" s="48">
        <v>52</v>
      </c>
      <c r="C60" s="48" t="s">
        <v>27</v>
      </c>
      <c r="D60" s="212">
        <v>17.88</v>
      </c>
      <c r="E60" s="54">
        <f t="shared" si="1"/>
        <v>929.76</v>
      </c>
      <c r="F60" s="251"/>
      <c r="G60" s="252"/>
      <c r="H60" s="252"/>
      <c r="I60" s="253"/>
    </row>
    <row r="61" spans="1:9" ht="15.75" customHeight="1" x14ac:dyDescent="0.2">
      <c r="A61" s="55" t="s">
        <v>28</v>
      </c>
      <c r="B61" s="48">
        <v>52</v>
      </c>
      <c r="C61" s="48" t="s">
        <v>27</v>
      </c>
      <c r="D61" s="212">
        <v>50</v>
      </c>
      <c r="E61" s="54">
        <f t="shared" si="1"/>
        <v>2600</v>
      </c>
      <c r="F61" s="251"/>
      <c r="G61" s="252"/>
      <c r="H61" s="252"/>
      <c r="I61" s="253"/>
    </row>
    <row r="62" spans="1:9" ht="15.75" customHeight="1" x14ac:dyDescent="0.2">
      <c r="A62" s="57" t="s">
        <v>29</v>
      </c>
      <c r="B62" s="48">
        <v>52</v>
      </c>
      <c r="C62" s="48" t="s">
        <v>27</v>
      </c>
      <c r="D62" s="212">
        <v>27.4</v>
      </c>
      <c r="E62" s="54">
        <f t="shared" si="1"/>
        <v>1424.8</v>
      </c>
      <c r="F62" s="251"/>
      <c r="G62" s="252"/>
      <c r="H62" s="252"/>
      <c r="I62" s="253"/>
    </row>
    <row r="63" spans="1:9" ht="15.75" customHeight="1" x14ac:dyDescent="0.2">
      <c r="A63" s="55" t="s">
        <v>26</v>
      </c>
      <c r="B63" s="168">
        <v>1</v>
      </c>
      <c r="C63" s="48" t="s">
        <v>31</v>
      </c>
      <c r="D63" s="212">
        <v>50</v>
      </c>
      <c r="E63" s="54">
        <f t="shared" si="1"/>
        <v>50</v>
      </c>
      <c r="F63" s="251"/>
      <c r="G63" s="252"/>
      <c r="H63" s="252"/>
      <c r="I63" s="253"/>
    </row>
    <row r="64" spans="1:9" ht="15.75" customHeight="1" x14ac:dyDescent="0.2">
      <c r="A64" s="55" t="s">
        <v>44</v>
      </c>
      <c r="B64" s="168">
        <v>1</v>
      </c>
      <c r="C64" s="48" t="s">
        <v>31</v>
      </c>
      <c r="D64" s="212">
        <v>500</v>
      </c>
      <c r="E64" s="54">
        <f t="shared" si="1"/>
        <v>500</v>
      </c>
      <c r="F64" s="251"/>
      <c r="G64" s="252"/>
      <c r="H64" s="252"/>
      <c r="I64" s="253"/>
    </row>
    <row r="65" spans="1:9" ht="15.75" customHeight="1" thickBot="1" x14ac:dyDescent="0.25">
      <c r="A65" s="169" t="s">
        <v>195</v>
      </c>
      <c r="B65" s="168">
        <v>1</v>
      </c>
      <c r="C65" s="48" t="s">
        <v>31</v>
      </c>
      <c r="D65" s="212">
        <v>1500</v>
      </c>
      <c r="E65" s="54">
        <f t="shared" si="1"/>
        <v>1500</v>
      </c>
      <c r="F65" s="251"/>
      <c r="G65" s="252"/>
      <c r="H65" s="252"/>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v>55</v>
      </c>
      <c r="E67" s="188">
        <f t="shared" si="1"/>
        <v>2860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1181.7</v>
      </c>
      <c r="E69" s="54">
        <f t="shared" si="1"/>
        <v>1181.7</v>
      </c>
      <c r="F69" s="251"/>
      <c r="G69" s="252"/>
      <c r="H69" s="252"/>
      <c r="I69" s="253"/>
    </row>
    <row r="70" spans="1:9" ht="15.75" customHeight="1" x14ac:dyDescent="0.2">
      <c r="A70" s="55" t="s">
        <v>189</v>
      </c>
      <c r="B70" s="168">
        <v>1</v>
      </c>
      <c r="C70" s="168" t="s">
        <v>77</v>
      </c>
      <c r="D70" s="212">
        <v>1000</v>
      </c>
      <c r="E70" s="54">
        <f t="shared" si="1"/>
        <v>1000</v>
      </c>
      <c r="F70" s="251"/>
      <c r="G70" s="252"/>
      <c r="H70" s="252"/>
      <c r="I70" s="253"/>
    </row>
    <row r="71" spans="1:9" ht="15.75" customHeight="1" x14ac:dyDescent="0.2">
      <c r="A71" s="55" t="s">
        <v>51</v>
      </c>
      <c r="B71" s="48">
        <v>1</v>
      </c>
      <c r="C71" s="168" t="s">
        <v>77</v>
      </c>
      <c r="D71" s="212">
        <v>370</v>
      </c>
      <c r="E71" s="54">
        <f t="shared" si="1"/>
        <v>370</v>
      </c>
      <c r="F71" s="251"/>
      <c r="G71" s="252"/>
      <c r="H71" s="252"/>
      <c r="I71" s="253"/>
    </row>
    <row r="72" spans="1:9" ht="15.75" customHeight="1" x14ac:dyDescent="0.2">
      <c r="A72" s="55" t="s">
        <v>52</v>
      </c>
      <c r="B72" s="48">
        <v>1</v>
      </c>
      <c r="C72" s="168" t="s">
        <v>77</v>
      </c>
      <c r="D72" s="212">
        <v>5378.69</v>
      </c>
      <c r="E72" s="54">
        <f t="shared" si="1"/>
        <v>5378.69</v>
      </c>
      <c r="F72" s="251"/>
      <c r="G72" s="252"/>
      <c r="H72" s="252"/>
      <c r="I72" s="253"/>
    </row>
    <row r="73" spans="1:9" ht="15.75" customHeight="1" thickBot="1" x14ac:dyDescent="0.25">
      <c r="A73" s="55" t="s">
        <v>98</v>
      </c>
      <c r="B73" s="168">
        <v>1</v>
      </c>
      <c r="C73" s="48" t="s">
        <v>77</v>
      </c>
      <c r="D73" s="212">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52</v>
      </c>
      <c r="C75" s="48" t="s">
        <v>27</v>
      </c>
      <c r="D75" s="212">
        <v>45.12</v>
      </c>
      <c r="E75" s="54">
        <f t="shared" si="1"/>
        <v>2346.2399999999998</v>
      </c>
      <c r="F75" s="251"/>
      <c r="G75" s="252"/>
      <c r="H75" s="252"/>
      <c r="I75" s="253"/>
    </row>
    <row r="76" spans="1:9" ht="15.75" customHeight="1" x14ac:dyDescent="0.2">
      <c r="A76" s="55" t="s">
        <v>99</v>
      </c>
      <c r="B76" s="48">
        <v>52</v>
      </c>
      <c r="C76" s="48" t="s">
        <v>27</v>
      </c>
      <c r="D76" s="212">
        <v>11.54</v>
      </c>
      <c r="E76" s="54">
        <f t="shared" si="1"/>
        <v>600.07999999999993</v>
      </c>
      <c r="F76" s="251"/>
      <c r="G76" s="252"/>
      <c r="H76" s="252"/>
      <c r="I76" s="253"/>
    </row>
    <row r="77" spans="1:9" ht="15.75" customHeight="1" x14ac:dyDescent="0.2">
      <c r="A77" s="55" t="s">
        <v>127</v>
      </c>
      <c r="B77" s="48">
        <v>52</v>
      </c>
      <c r="C77" s="48" t="s">
        <v>27</v>
      </c>
      <c r="D77" s="212">
        <v>149.52000000000001</v>
      </c>
      <c r="E77" s="54">
        <f t="shared" si="1"/>
        <v>7775.0400000000009</v>
      </c>
      <c r="F77" s="251"/>
      <c r="G77" s="252"/>
      <c r="H77" s="252"/>
      <c r="I77" s="253"/>
    </row>
    <row r="78" spans="1:9" ht="15.75" customHeight="1" thickBot="1" x14ac:dyDescent="0.25">
      <c r="A78" s="55" t="s">
        <v>34</v>
      </c>
      <c r="B78" s="48">
        <v>52</v>
      </c>
      <c r="C78" s="48" t="s">
        <v>27</v>
      </c>
      <c r="D78" s="212">
        <v>9.6199999999999992</v>
      </c>
      <c r="E78" s="54">
        <f t="shared" si="1"/>
        <v>500.23999999999995</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12">
        <v>828</v>
      </c>
      <c r="E80" s="54">
        <f t="shared" si="1"/>
        <v>43056</v>
      </c>
      <c r="F80" s="251"/>
      <c r="G80" s="252"/>
      <c r="H80" s="252"/>
      <c r="I80" s="253"/>
    </row>
    <row r="81" spans="1:9" ht="15.75" customHeight="1" x14ac:dyDescent="0.2">
      <c r="A81" s="55" t="s">
        <v>37</v>
      </c>
      <c r="B81" s="168">
        <v>1</v>
      </c>
      <c r="C81" s="48" t="s">
        <v>77</v>
      </c>
      <c r="D81" s="212">
        <v>310</v>
      </c>
      <c r="E81" s="54">
        <f t="shared" si="1"/>
        <v>310</v>
      </c>
      <c r="F81" s="251"/>
      <c r="G81" s="252"/>
      <c r="H81" s="252"/>
      <c r="I81" s="253"/>
    </row>
    <row r="82" spans="1:9" ht="15.75" customHeight="1" x14ac:dyDescent="0.2">
      <c r="A82" s="55" t="s">
        <v>38</v>
      </c>
      <c r="B82" s="168">
        <v>1</v>
      </c>
      <c r="C82" s="48" t="s">
        <v>77</v>
      </c>
      <c r="D82" s="212">
        <v>1000</v>
      </c>
      <c r="E82" s="54">
        <f t="shared" si="1"/>
        <v>1000</v>
      </c>
      <c r="F82" s="251"/>
      <c r="G82" s="252"/>
      <c r="H82" s="252"/>
      <c r="I82" s="253"/>
    </row>
    <row r="83" spans="1:9" ht="15.75" customHeight="1" x14ac:dyDescent="0.2">
      <c r="A83" s="55" t="s">
        <v>53</v>
      </c>
      <c r="B83" s="168">
        <v>1</v>
      </c>
      <c r="C83" s="48" t="s">
        <v>77</v>
      </c>
      <c r="D83" s="212">
        <v>1</v>
      </c>
      <c r="E83" s="54">
        <f t="shared" si="1"/>
        <v>1</v>
      </c>
      <c r="F83" s="251" t="s">
        <v>271</v>
      </c>
      <c r="G83" s="252"/>
      <c r="H83" s="252"/>
      <c r="I83" s="253"/>
    </row>
    <row r="84" spans="1:9" ht="15.75" customHeight="1" thickBot="1" x14ac:dyDescent="0.25">
      <c r="A84" s="55" t="s">
        <v>54</v>
      </c>
      <c r="B84" s="48">
        <v>52</v>
      </c>
      <c r="C84" s="48" t="s">
        <v>27</v>
      </c>
      <c r="D84" s="212">
        <v>250</v>
      </c>
      <c r="E84" s="54">
        <f t="shared" si="1"/>
        <v>13000</v>
      </c>
      <c r="F84" s="251"/>
      <c r="G84" s="252"/>
      <c r="H84" s="252"/>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26</v>
      </c>
      <c r="C86" s="48" t="s">
        <v>27</v>
      </c>
      <c r="D86" s="212">
        <v>1116.54</v>
      </c>
      <c r="E86" s="54">
        <f t="shared" si="1"/>
        <v>29030.04</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12">
        <v>30</v>
      </c>
      <c r="E88" s="54">
        <f t="shared" si="1"/>
        <v>780</v>
      </c>
      <c r="F88" s="251" t="s">
        <v>272</v>
      </c>
      <c r="G88" s="252"/>
      <c r="H88" s="252"/>
      <c r="I88" s="253"/>
    </row>
    <row r="89" spans="1:9" ht="15.75" customHeight="1" x14ac:dyDescent="0.2">
      <c r="A89" s="59" t="s">
        <v>101</v>
      </c>
      <c r="B89" s="170">
        <v>26</v>
      </c>
      <c r="C89" s="48" t="s">
        <v>27</v>
      </c>
      <c r="D89" s="212">
        <v>11.54</v>
      </c>
      <c r="E89" s="54">
        <f t="shared" si="1"/>
        <v>300.03999999999996</v>
      </c>
      <c r="F89" s="251" t="s">
        <v>273</v>
      </c>
      <c r="G89" s="252"/>
      <c r="H89" s="252"/>
      <c r="I89" s="253"/>
    </row>
    <row r="90" spans="1:9" ht="15.75" customHeight="1" x14ac:dyDescent="0.2">
      <c r="A90" s="59" t="s">
        <v>102</v>
      </c>
      <c r="B90" s="170">
        <v>26</v>
      </c>
      <c r="C90" s="48" t="s">
        <v>27</v>
      </c>
      <c r="D90" s="212">
        <v>120</v>
      </c>
      <c r="E90" s="54">
        <f t="shared" si="1"/>
        <v>3120</v>
      </c>
      <c r="F90" s="251"/>
      <c r="G90" s="252"/>
      <c r="H90" s="252"/>
      <c r="I90" s="253"/>
    </row>
    <row r="91" spans="1:9" ht="15.75" customHeight="1" x14ac:dyDescent="0.2">
      <c r="A91" s="59" t="s">
        <v>103</v>
      </c>
      <c r="B91" s="170">
        <v>26</v>
      </c>
      <c r="C91" s="48" t="s">
        <v>27</v>
      </c>
      <c r="D91" s="212">
        <v>3.8399999999999997E-2</v>
      </c>
      <c r="E91" s="54">
        <f t="shared" si="1"/>
        <v>0.99839999999999995</v>
      </c>
      <c r="F91" s="251" t="s">
        <v>277</v>
      </c>
      <c r="G91" s="252"/>
      <c r="H91" s="252"/>
      <c r="I91" s="253"/>
    </row>
    <row r="92" spans="1:9" ht="15.75" customHeight="1" thickBot="1" x14ac:dyDescent="0.25">
      <c r="A92" s="57" t="s">
        <v>104</v>
      </c>
      <c r="B92" s="170">
        <v>26</v>
      </c>
      <c r="C92" s="48" t="s">
        <v>27</v>
      </c>
      <c r="D92" s="212">
        <v>54.81</v>
      </c>
      <c r="E92" s="54">
        <f t="shared" si="1"/>
        <v>1425.06</v>
      </c>
      <c r="F92" s="251"/>
      <c r="G92" s="252"/>
      <c r="H92" s="252"/>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12">
        <v>100</v>
      </c>
      <c r="E94" s="54">
        <f t="shared" si="1"/>
        <v>100</v>
      </c>
      <c r="F94" s="251"/>
      <c r="G94" s="252"/>
      <c r="H94" s="252"/>
      <c r="I94" s="253"/>
    </row>
    <row r="95" spans="1:9" ht="15.75" customHeight="1" x14ac:dyDescent="0.2">
      <c r="A95" s="57" t="s">
        <v>60</v>
      </c>
      <c r="B95" s="168">
        <v>1</v>
      </c>
      <c r="C95" s="48" t="s">
        <v>77</v>
      </c>
      <c r="D95" s="212">
        <v>1</v>
      </c>
      <c r="E95" s="54">
        <f t="shared" si="1"/>
        <v>1</v>
      </c>
      <c r="F95" s="251" t="s">
        <v>284</v>
      </c>
      <c r="G95" s="252"/>
      <c r="H95" s="252"/>
      <c r="I95" s="253"/>
    </row>
    <row r="96" spans="1:9" ht="15.75" customHeight="1" thickBot="1" x14ac:dyDescent="0.25">
      <c r="A96" s="57" t="s">
        <v>61</v>
      </c>
      <c r="B96" s="168">
        <v>1</v>
      </c>
      <c r="C96" s="48" t="s">
        <v>77</v>
      </c>
      <c r="D96" s="212">
        <v>1500</v>
      </c>
      <c r="E96" s="54">
        <f t="shared" si="1"/>
        <v>1500</v>
      </c>
      <c r="F96" s="251"/>
      <c r="G96" s="252"/>
      <c r="H96" s="252"/>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12">
        <v>39763.4</v>
      </c>
      <c r="E98" s="54">
        <f t="shared" si="1"/>
        <v>39763.4</v>
      </c>
      <c r="F98" s="251"/>
      <c r="G98" s="252"/>
      <c r="H98" s="252"/>
      <c r="I98" s="253"/>
    </row>
    <row r="99" spans="1:9" ht="15.75" customHeight="1" x14ac:dyDescent="0.2">
      <c r="A99" s="59" t="s">
        <v>105</v>
      </c>
      <c r="B99" s="168">
        <v>1</v>
      </c>
      <c r="C99" s="48" t="s">
        <v>77</v>
      </c>
      <c r="D99" s="212">
        <v>1</v>
      </c>
      <c r="E99" s="54">
        <f t="shared" si="1"/>
        <v>1</v>
      </c>
      <c r="F99" s="251" t="s">
        <v>283</v>
      </c>
      <c r="G99" s="252"/>
      <c r="H99" s="252"/>
      <c r="I99" s="253"/>
    </row>
    <row r="100" spans="1:9" ht="15.75" customHeight="1" thickBot="1" x14ac:dyDescent="0.25">
      <c r="A100" s="57" t="s">
        <v>106</v>
      </c>
      <c r="B100" s="168">
        <v>1</v>
      </c>
      <c r="C100" s="48" t="s">
        <v>77</v>
      </c>
      <c r="D100" s="212">
        <v>10558.34</v>
      </c>
      <c r="E100" s="54">
        <f t="shared" si="1"/>
        <v>10558.34</v>
      </c>
      <c r="F100" s="251"/>
      <c r="G100" s="252"/>
      <c r="H100" s="252"/>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12">
        <v>1000</v>
      </c>
      <c r="E102" s="54">
        <f t="shared" si="1"/>
        <v>1000</v>
      </c>
      <c r="F102" s="251"/>
      <c r="G102" s="252"/>
      <c r="H102" s="252"/>
      <c r="I102" s="253"/>
    </row>
    <row r="103" spans="1:9" ht="15.75" customHeight="1" x14ac:dyDescent="0.2">
      <c r="A103" s="57" t="s">
        <v>107</v>
      </c>
      <c r="B103" s="48">
        <v>1</v>
      </c>
      <c r="C103" s="48" t="s">
        <v>77</v>
      </c>
      <c r="D103" s="212">
        <v>1</v>
      </c>
      <c r="E103" s="54">
        <f t="shared" si="1"/>
        <v>1</v>
      </c>
      <c r="F103" s="251" t="s">
        <v>287</v>
      </c>
      <c r="G103" s="252"/>
      <c r="H103" s="252"/>
      <c r="I103" s="253"/>
    </row>
    <row r="104" spans="1:9" ht="15.75" customHeight="1" x14ac:dyDescent="0.2">
      <c r="A104" s="57" t="s">
        <v>64</v>
      </c>
      <c r="B104" s="48">
        <v>1</v>
      </c>
      <c r="C104" s="48" t="s">
        <v>77</v>
      </c>
      <c r="D104" s="212">
        <v>1</v>
      </c>
      <c r="E104" s="54">
        <f t="shared" si="1"/>
        <v>1</v>
      </c>
      <c r="F104" s="251" t="s">
        <v>284</v>
      </c>
      <c r="G104" s="252"/>
      <c r="H104" s="252"/>
      <c r="I104" s="253"/>
    </row>
    <row r="105" spans="1:9" ht="15.75" customHeight="1" x14ac:dyDescent="0.2">
      <c r="A105" s="57" t="s">
        <v>65</v>
      </c>
      <c r="B105" s="48">
        <v>1</v>
      </c>
      <c r="C105" s="48" t="s">
        <v>77</v>
      </c>
      <c r="D105" s="212">
        <v>470</v>
      </c>
      <c r="E105" s="54">
        <f t="shared" si="1"/>
        <v>470</v>
      </c>
      <c r="F105" s="251"/>
      <c r="G105" s="252"/>
      <c r="H105" s="252"/>
      <c r="I105" s="253"/>
    </row>
    <row r="106" spans="1:9" ht="15.75" customHeight="1" x14ac:dyDescent="0.2">
      <c r="A106" s="57" t="s">
        <v>66</v>
      </c>
      <c r="B106" s="48">
        <v>1</v>
      </c>
      <c r="C106" s="48" t="s">
        <v>77</v>
      </c>
      <c r="D106" s="212">
        <v>1100</v>
      </c>
      <c r="E106" s="54">
        <f t="shared" si="1"/>
        <v>1100</v>
      </c>
      <c r="F106" s="251"/>
      <c r="G106" s="252"/>
      <c r="H106" s="252"/>
      <c r="I106" s="253"/>
    </row>
    <row r="107" spans="1:9" ht="15.75" customHeight="1" x14ac:dyDescent="0.2">
      <c r="A107" s="57" t="s">
        <v>67</v>
      </c>
      <c r="B107" s="48">
        <v>1</v>
      </c>
      <c r="C107" s="48" t="s">
        <v>77</v>
      </c>
      <c r="D107" s="212">
        <v>660</v>
      </c>
      <c r="E107" s="54">
        <f t="shared" si="1"/>
        <v>660</v>
      </c>
      <c r="F107" s="251"/>
      <c r="G107" s="252"/>
      <c r="H107" s="252"/>
      <c r="I107" s="253"/>
    </row>
    <row r="108" spans="1:9" ht="15.75" customHeight="1" x14ac:dyDescent="0.2">
      <c r="A108" s="57" t="s">
        <v>133</v>
      </c>
      <c r="B108" s="48">
        <v>1</v>
      </c>
      <c r="C108" s="48" t="s">
        <v>77</v>
      </c>
      <c r="D108" s="212">
        <v>3400</v>
      </c>
      <c r="E108" s="54">
        <f t="shared" ref="E108:E132" si="2">SUM(B108)*D108</f>
        <v>3400</v>
      </c>
      <c r="F108" s="251"/>
      <c r="G108" s="252"/>
      <c r="H108" s="252"/>
      <c r="I108" s="253"/>
    </row>
    <row r="109" spans="1:9" ht="15.75" customHeight="1" x14ac:dyDescent="0.2">
      <c r="A109" s="57" t="s">
        <v>132</v>
      </c>
      <c r="B109" s="171">
        <v>15</v>
      </c>
      <c r="C109" s="48" t="s">
        <v>138</v>
      </c>
      <c r="D109" s="212">
        <v>15.466666</v>
      </c>
      <c r="E109" s="54">
        <f t="shared" si="2"/>
        <v>231.99999</v>
      </c>
      <c r="F109" s="251" t="s">
        <v>206</v>
      </c>
      <c r="G109" s="252"/>
      <c r="H109" s="252"/>
      <c r="I109" s="253"/>
    </row>
    <row r="110" spans="1:9" ht="15.75" customHeight="1" x14ac:dyDescent="0.2">
      <c r="A110" s="57" t="s">
        <v>140</v>
      </c>
      <c r="B110" s="48">
        <v>1</v>
      </c>
      <c r="C110" s="48" t="s">
        <v>77</v>
      </c>
      <c r="D110" s="212">
        <f>(7966.2+1750)+(2000)+(307)+(500)+(371)</f>
        <v>12894.2</v>
      </c>
      <c r="E110" s="54">
        <f t="shared" si="2"/>
        <v>12894.2</v>
      </c>
      <c r="F110" s="251" t="s">
        <v>235</v>
      </c>
      <c r="G110" s="252"/>
      <c r="H110" s="252"/>
      <c r="I110" s="253"/>
    </row>
    <row r="111" spans="1:9" ht="15.75" customHeight="1" thickBot="1" x14ac:dyDescent="0.25">
      <c r="A111" s="57" t="s">
        <v>190</v>
      </c>
      <c r="B111" s="168">
        <v>1</v>
      </c>
      <c r="C111" s="48" t="s">
        <v>77</v>
      </c>
      <c r="D111" s="212">
        <v>12050</v>
      </c>
      <c r="E111" s="54">
        <f t="shared" si="2"/>
        <v>12050</v>
      </c>
      <c r="F111" s="251" t="s">
        <v>207</v>
      </c>
      <c r="G111" s="252"/>
      <c r="H111" s="252"/>
      <c r="I111" s="253"/>
    </row>
    <row r="112" spans="1:9" ht="15.75" customHeight="1" thickTop="1" thickBot="1" x14ac:dyDescent="0.25">
      <c r="A112" s="56" t="s">
        <v>68</v>
      </c>
      <c r="B112" s="48"/>
      <c r="C112" s="48"/>
      <c r="D112" s="218"/>
      <c r="E112" s="54"/>
      <c r="F112" s="254"/>
      <c r="G112" s="255"/>
      <c r="H112" s="255"/>
      <c r="I112" s="256"/>
    </row>
    <row r="113" spans="1:9" ht="15.75" customHeight="1" thickTop="1" x14ac:dyDescent="0.2">
      <c r="A113" s="57" t="s">
        <v>69</v>
      </c>
      <c r="B113" s="168">
        <v>1</v>
      </c>
      <c r="C113" s="48" t="s">
        <v>77</v>
      </c>
      <c r="D113" s="212">
        <v>2000</v>
      </c>
      <c r="E113" s="54">
        <f t="shared" si="2"/>
        <v>2000</v>
      </c>
      <c r="F113" s="251"/>
      <c r="G113" s="252"/>
      <c r="H113" s="252"/>
      <c r="I113" s="253"/>
    </row>
    <row r="114" spans="1:9" ht="15.75" customHeight="1" x14ac:dyDescent="0.2">
      <c r="A114" s="57" t="s">
        <v>70</v>
      </c>
      <c r="B114" s="168">
        <v>1</v>
      </c>
      <c r="C114" s="48" t="s">
        <v>77</v>
      </c>
      <c r="D114" s="212">
        <v>572</v>
      </c>
      <c r="E114" s="54">
        <f t="shared" si="2"/>
        <v>572</v>
      </c>
      <c r="F114" s="251"/>
      <c r="G114" s="252"/>
      <c r="H114" s="252"/>
      <c r="I114" s="253"/>
    </row>
    <row r="115" spans="1:9" ht="15.75" customHeight="1" x14ac:dyDescent="0.2">
      <c r="A115" s="55" t="s">
        <v>42</v>
      </c>
      <c r="B115" s="168">
        <v>1</v>
      </c>
      <c r="C115" s="48" t="s">
        <v>31</v>
      </c>
      <c r="D115" s="212">
        <v>100</v>
      </c>
      <c r="E115" s="54">
        <f t="shared" si="2"/>
        <v>100</v>
      </c>
      <c r="F115" s="251"/>
      <c r="G115" s="252"/>
      <c r="H115" s="252"/>
      <c r="I115" s="253"/>
    </row>
    <row r="116" spans="1:9" ht="15.75" customHeight="1" x14ac:dyDescent="0.2">
      <c r="A116" s="57" t="s">
        <v>134</v>
      </c>
      <c r="B116" s="168">
        <v>1</v>
      </c>
      <c r="C116" s="48" t="s">
        <v>77</v>
      </c>
      <c r="D116" s="212">
        <v>1</v>
      </c>
      <c r="E116" s="54">
        <f t="shared" si="2"/>
        <v>1</v>
      </c>
      <c r="F116" s="251" t="s">
        <v>286</v>
      </c>
      <c r="G116" s="252"/>
      <c r="H116" s="252"/>
      <c r="I116" s="253"/>
    </row>
    <row r="117" spans="1:9" ht="15.75" customHeight="1" thickBot="1" x14ac:dyDescent="0.25">
      <c r="A117" s="57" t="s">
        <v>71</v>
      </c>
      <c r="B117" s="168">
        <v>1</v>
      </c>
      <c r="C117" s="48" t="s">
        <v>77</v>
      </c>
      <c r="D117" s="212">
        <v>2300</v>
      </c>
      <c r="E117" s="54">
        <f t="shared" si="2"/>
        <v>2300</v>
      </c>
      <c r="F117" s="251"/>
      <c r="G117" s="252"/>
      <c r="H117" s="252"/>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12">
        <v>500</v>
      </c>
      <c r="E119" s="54">
        <f t="shared" si="2"/>
        <v>500</v>
      </c>
      <c r="F119" s="251"/>
      <c r="G119" s="252"/>
      <c r="H119" s="252"/>
      <c r="I119" s="253"/>
    </row>
    <row r="120" spans="1:9" ht="15.75" customHeight="1" x14ac:dyDescent="0.2">
      <c r="A120" s="57" t="s">
        <v>136</v>
      </c>
      <c r="B120" s="168">
        <v>1</v>
      </c>
      <c r="C120" s="48" t="s">
        <v>77</v>
      </c>
      <c r="D120" s="212">
        <v>3900</v>
      </c>
      <c r="E120" s="54">
        <f t="shared" si="2"/>
        <v>3900</v>
      </c>
      <c r="F120" s="251"/>
      <c r="G120" s="252"/>
      <c r="H120" s="252"/>
      <c r="I120" s="253"/>
    </row>
    <row r="121" spans="1:9" ht="15.75" customHeight="1" x14ac:dyDescent="0.2">
      <c r="A121" s="57" t="s">
        <v>108</v>
      </c>
      <c r="B121" s="168">
        <v>1</v>
      </c>
      <c r="C121" s="48" t="s">
        <v>77</v>
      </c>
      <c r="D121" s="212">
        <v>2400</v>
      </c>
      <c r="E121" s="54">
        <f t="shared" si="2"/>
        <v>2400</v>
      </c>
      <c r="F121" s="251"/>
      <c r="G121" s="252"/>
      <c r="H121" s="252"/>
      <c r="I121" s="253"/>
    </row>
    <row r="122" spans="1:9" ht="15.75" customHeight="1" x14ac:dyDescent="0.2">
      <c r="A122" s="57" t="s">
        <v>137</v>
      </c>
      <c r="B122" s="48">
        <v>2</v>
      </c>
      <c r="C122" s="48" t="s">
        <v>138</v>
      </c>
      <c r="D122" s="212">
        <v>200</v>
      </c>
      <c r="E122" s="54">
        <f t="shared" si="2"/>
        <v>400</v>
      </c>
      <c r="F122" s="251"/>
      <c r="G122" s="252"/>
      <c r="H122" s="252"/>
      <c r="I122" s="253"/>
    </row>
    <row r="123" spans="1:9" ht="15.75" customHeight="1" x14ac:dyDescent="0.2">
      <c r="A123" s="57" t="s">
        <v>109</v>
      </c>
      <c r="B123" s="48">
        <v>1</v>
      </c>
      <c r="C123" s="48" t="s">
        <v>77</v>
      </c>
      <c r="D123" s="212">
        <v>300</v>
      </c>
      <c r="E123" s="54">
        <f t="shared" si="2"/>
        <v>300</v>
      </c>
      <c r="F123" s="251"/>
      <c r="G123" s="252"/>
      <c r="H123" s="252"/>
      <c r="I123" s="253"/>
    </row>
    <row r="124" spans="1:9" ht="15.75" customHeight="1" thickBot="1" x14ac:dyDescent="0.25">
      <c r="A124" s="57" t="s">
        <v>192</v>
      </c>
      <c r="B124" s="168">
        <v>20</v>
      </c>
      <c r="C124" s="168" t="s">
        <v>138</v>
      </c>
      <c r="D124" s="212">
        <v>5</v>
      </c>
      <c r="E124" s="54">
        <f t="shared" si="2"/>
        <v>100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12">
        <v>1</v>
      </c>
      <c r="E126" s="54">
        <f t="shared" si="2"/>
        <v>1</v>
      </c>
      <c r="F126" s="251" t="s">
        <v>276</v>
      </c>
      <c r="G126" s="252"/>
      <c r="H126" s="252"/>
      <c r="I126" s="253"/>
    </row>
    <row r="127" spans="1:9" ht="15.75" customHeight="1" x14ac:dyDescent="0.2">
      <c r="A127" s="55" t="s">
        <v>139</v>
      </c>
      <c r="B127" s="168">
        <v>1</v>
      </c>
      <c r="C127" s="48" t="s">
        <v>31</v>
      </c>
      <c r="D127" s="212">
        <v>5250</v>
      </c>
      <c r="E127" s="54">
        <f t="shared" si="2"/>
        <v>5250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12">
        <v>50</v>
      </c>
      <c r="E130" s="54">
        <f t="shared" si="2"/>
        <v>1000</v>
      </c>
      <c r="F130" s="251"/>
      <c r="G130" s="252"/>
      <c r="H130" s="252"/>
      <c r="I130" s="253"/>
    </row>
    <row r="131" spans="1:9" ht="15.75" customHeight="1" x14ac:dyDescent="0.2">
      <c r="A131" s="55" t="s">
        <v>75</v>
      </c>
      <c r="B131" s="168">
        <v>1</v>
      </c>
      <c r="C131" s="48" t="s">
        <v>77</v>
      </c>
      <c r="D131" s="212">
        <v>500</v>
      </c>
      <c r="E131" s="54">
        <f t="shared" si="2"/>
        <v>500</v>
      </c>
      <c r="F131" s="251"/>
      <c r="G131" s="252"/>
      <c r="H131" s="252"/>
      <c r="I131" s="253"/>
    </row>
    <row r="132" spans="1:9" ht="15.75" customHeight="1" x14ac:dyDescent="0.2">
      <c r="A132" s="55" t="s">
        <v>76</v>
      </c>
      <c r="B132" s="168">
        <v>1</v>
      </c>
      <c r="C132" s="48" t="s">
        <v>77</v>
      </c>
      <c r="D132" s="212">
        <v>1000</v>
      </c>
      <c r="E132" s="54">
        <f t="shared" si="2"/>
        <v>1000</v>
      </c>
      <c r="F132" s="251" t="s">
        <v>274</v>
      </c>
      <c r="G132" s="252"/>
      <c r="H132" s="252"/>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363887.72279000003</v>
      </c>
      <c r="F134" s="245"/>
      <c r="G134" s="246"/>
      <c r="H134" s="246"/>
      <c r="I134" s="247"/>
    </row>
    <row r="135" spans="1:9" ht="23.25" customHeight="1" thickTop="1" thickBot="1" x14ac:dyDescent="0.25">
      <c r="A135" s="60" t="s">
        <v>157</v>
      </c>
      <c r="B135" s="61"/>
      <c r="C135" s="62"/>
      <c r="D135" s="63"/>
      <c r="E135" s="64">
        <f>SUM(E134)/B23</f>
        <v>6997.8408228846156</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137.09</v>
      </c>
      <c r="E146" s="86">
        <f>SUM(B146)*D146</f>
        <v>8389.9080000000013</v>
      </c>
      <c r="F146" s="90">
        <v>4</v>
      </c>
      <c r="G146" s="91">
        <f>SUM(E146*F146)</f>
        <v>33559.632000000005</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4</v>
      </c>
      <c r="G148" s="94">
        <f>SUM(E148*F148)</f>
        <v>192356.49600000001</v>
      </c>
      <c r="H148" s="88"/>
      <c r="I148" s="83"/>
    </row>
    <row r="149" spans="1:9" thickBot="1" x14ac:dyDescent="0.25">
      <c r="A149" s="95" t="s">
        <v>169</v>
      </c>
      <c r="B149" s="47"/>
      <c r="C149" s="96"/>
      <c r="D149" s="96"/>
      <c r="E149" s="96"/>
      <c r="F149" s="97"/>
      <c r="G149" s="98">
        <f>SUM(G146:G148)</f>
        <v>225916.12800000003</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80.73</v>
      </c>
      <c r="E153" s="86">
        <f>SUM(B153)*D153</f>
        <v>5659.1729999999998</v>
      </c>
      <c r="F153" s="90">
        <v>4</v>
      </c>
      <c r="G153" s="91">
        <f>SUM(E153*F153)</f>
        <v>22636.691999999999</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527.44000000000005</v>
      </c>
      <c r="E155" s="86">
        <f>SUM(B155)*D155</f>
        <v>36973.544000000002</v>
      </c>
      <c r="F155" s="93">
        <v>4</v>
      </c>
      <c r="G155" s="94">
        <f>SUM(E155*F155)</f>
        <v>147894.17600000001</v>
      </c>
      <c r="H155" s="88"/>
      <c r="I155" s="83"/>
    </row>
    <row r="156" spans="1:9" thickBot="1" x14ac:dyDescent="0.25">
      <c r="A156" s="95" t="s">
        <v>170</v>
      </c>
      <c r="B156" s="47"/>
      <c r="C156" s="96"/>
      <c r="D156" s="96"/>
      <c r="E156" s="96"/>
      <c r="F156" s="97"/>
      <c r="G156" s="98">
        <f>SUM(G153:G155)</f>
        <v>170530.86800000002</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2</v>
      </c>
      <c r="G160" s="91">
        <f>SUM(E160*F160)</f>
        <v>12932.946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2</v>
      </c>
      <c r="G162" s="94">
        <f>SUM(E162*F162)</f>
        <v>84495.888000000006</v>
      </c>
      <c r="H162" s="88"/>
      <c r="I162" s="83"/>
    </row>
    <row r="163" spans="1:9" thickBot="1" x14ac:dyDescent="0.25">
      <c r="A163" s="142" t="s">
        <v>171</v>
      </c>
      <c r="B163" s="143"/>
      <c r="C163" s="144"/>
      <c r="D163" s="144"/>
      <c r="E163" s="144"/>
      <c r="F163" s="145"/>
      <c r="G163" s="146">
        <f>SUM(G160:G162)</f>
        <v>97428.834000000003</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4</v>
      </c>
      <c r="G167" s="91">
        <f>SUM(E167*F167)</f>
        <v>27351.324000000001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4</v>
      </c>
      <c r="G169" s="94">
        <f>SUM(E169*F169)</f>
        <v>178696.67200000002</v>
      </c>
      <c r="H169" s="88"/>
      <c r="I169" s="83"/>
    </row>
    <row r="170" spans="1:9" thickBot="1" x14ac:dyDescent="0.25">
      <c r="A170" s="95" t="s">
        <v>172</v>
      </c>
      <c r="B170" s="47"/>
      <c r="C170" s="96"/>
      <c r="D170" s="96"/>
      <c r="E170" s="96"/>
      <c r="F170" s="97"/>
      <c r="G170" s="98">
        <f>SUM(G167:G169)</f>
        <v>206047.99600000001</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2</v>
      </c>
      <c r="G174" s="91">
        <f>SUM(E174*F174)</f>
        <v>15128.802000000001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2</v>
      </c>
      <c r="G176" s="94">
        <f>SUM(E176*F176)</f>
        <v>98842.256000000008</v>
      </c>
      <c r="H176" s="88"/>
      <c r="I176" s="83"/>
    </row>
    <row r="177" spans="1:9" thickBot="1" x14ac:dyDescent="0.25">
      <c r="A177" s="95" t="s">
        <v>173</v>
      </c>
      <c r="B177" s="47"/>
      <c r="C177" s="96"/>
      <c r="D177" s="96"/>
      <c r="E177" s="96"/>
      <c r="F177" s="97"/>
      <c r="G177" s="98">
        <f>SUM(G174:G176)</f>
        <v>113971.058</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2</v>
      </c>
      <c r="G181" s="91">
        <f>SUM(E181*F181)</f>
        <v>15806.934000000001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2</v>
      </c>
      <c r="G183" s="94">
        <f>SUM(E183*F183)</f>
        <v>103272.75200000002</v>
      </c>
      <c r="H183" s="88"/>
      <c r="I183" s="83"/>
    </row>
    <row r="184" spans="1:9" thickBot="1" x14ac:dyDescent="0.25">
      <c r="A184" s="95" t="s">
        <v>174</v>
      </c>
      <c r="B184" s="47"/>
      <c r="C184" s="96"/>
      <c r="D184" s="96"/>
      <c r="E184" s="96"/>
      <c r="F184" s="97"/>
      <c r="G184" s="98">
        <f>SUM(G181:G183)</f>
        <v>119079.68600000002</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2</v>
      </c>
      <c r="G188" s="91">
        <f>SUM(E188*F188)</f>
        <v>17518.41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2</v>
      </c>
      <c r="G190" s="94">
        <f>SUM(E190*F190)</f>
        <v>114454.48000000001</v>
      </c>
      <c r="H190" s="88"/>
      <c r="I190" s="83"/>
    </row>
    <row r="191" spans="1:9" thickBot="1" x14ac:dyDescent="0.25">
      <c r="A191" s="95" t="s">
        <v>175</v>
      </c>
      <c r="B191" s="47"/>
      <c r="C191" s="96"/>
      <c r="D191" s="96"/>
      <c r="E191" s="96"/>
      <c r="F191" s="97"/>
      <c r="G191" s="98">
        <f>SUM(G188:G190)</f>
        <v>131972.89000000001</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0.28275</v>
      </c>
      <c r="E195" s="86">
        <f>SUM(B195)*D195</f>
        <v>1391.6955</v>
      </c>
      <c r="F195" s="86"/>
      <c r="G195" s="122"/>
      <c r="H195" s="73"/>
      <c r="I195" s="121"/>
    </row>
    <row r="196" spans="1:9" thickBot="1" x14ac:dyDescent="0.25">
      <c r="A196" s="128" t="s">
        <v>83</v>
      </c>
      <c r="B196" s="45">
        <v>4922</v>
      </c>
      <c r="C196" s="106" t="s">
        <v>78</v>
      </c>
      <c r="D196" s="216">
        <v>8.5214999999999996</v>
      </c>
      <c r="E196" s="86">
        <f t="shared" ref="E196:E218" si="3">SUM(B196)*D196</f>
        <v>41942.822999999997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60.245249999999999</v>
      </c>
      <c r="E198" s="86">
        <f t="shared" si="3"/>
        <v>34641.018749999996</v>
      </c>
      <c r="F198" s="86"/>
      <c r="G198" s="122"/>
      <c r="H198" s="73"/>
      <c r="I198" s="121"/>
    </row>
    <row r="199" spans="1:9" ht="15" x14ac:dyDescent="0.2">
      <c r="A199" s="105" t="s">
        <v>221</v>
      </c>
      <c r="B199" s="45">
        <v>0</v>
      </c>
      <c r="C199" s="106" t="s">
        <v>78</v>
      </c>
      <c r="D199" s="216">
        <v>36.903750000000002</v>
      </c>
      <c r="E199" s="86">
        <f t="shared" si="3"/>
        <v>0</v>
      </c>
      <c r="F199" s="86"/>
      <c r="G199" s="122"/>
      <c r="H199" s="73"/>
      <c r="I199" s="121"/>
    </row>
    <row r="200" spans="1:9" ht="15" x14ac:dyDescent="0.2">
      <c r="A200" s="105" t="s">
        <v>224</v>
      </c>
      <c r="B200" s="45">
        <v>84</v>
      </c>
      <c r="C200" s="106" t="s">
        <v>78</v>
      </c>
      <c r="D200" s="216">
        <v>61.785749999999993</v>
      </c>
      <c r="E200" s="86">
        <f t="shared" si="3"/>
        <v>5190.0029999999997</v>
      </c>
      <c r="F200" s="86"/>
      <c r="G200" s="122"/>
      <c r="H200" s="73"/>
      <c r="I200" s="121"/>
    </row>
    <row r="201" spans="1:9" ht="15" x14ac:dyDescent="0.2">
      <c r="A201" s="105" t="s">
        <v>113</v>
      </c>
      <c r="B201" s="45">
        <v>441</v>
      </c>
      <c r="C201" s="106" t="s">
        <v>78</v>
      </c>
      <c r="D201" s="216">
        <v>36.913499999999999</v>
      </c>
      <c r="E201" s="86">
        <f t="shared" si="3"/>
        <v>16278.853499999999</v>
      </c>
      <c r="F201" s="86"/>
      <c r="G201" s="122"/>
      <c r="H201" s="73"/>
      <c r="I201" s="121"/>
    </row>
    <row r="202" spans="1:9" thickBot="1" x14ac:dyDescent="0.25">
      <c r="A202" s="128" t="s">
        <v>223</v>
      </c>
      <c r="B202" s="45">
        <v>541</v>
      </c>
      <c r="C202" s="106" t="s">
        <v>78</v>
      </c>
      <c r="D202" s="216">
        <v>58.090499999999999</v>
      </c>
      <c r="E202" s="86">
        <f t="shared" si="3"/>
        <v>31426.960500000001</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14.10825</v>
      </c>
      <c r="E204" s="86">
        <f t="shared" si="3"/>
        <v>25324.30875</v>
      </c>
      <c r="F204" s="86"/>
      <c r="G204" s="122"/>
      <c r="H204" s="73"/>
      <c r="I204" s="121"/>
    </row>
    <row r="205" spans="1:9" ht="15" x14ac:dyDescent="0.2">
      <c r="A205" s="105" t="s">
        <v>86</v>
      </c>
      <c r="B205" s="45">
        <v>449</v>
      </c>
      <c r="C205" s="106" t="s">
        <v>78</v>
      </c>
      <c r="D205" s="216">
        <v>25.96425</v>
      </c>
      <c r="E205" s="86">
        <f t="shared" si="3"/>
        <v>11657.948249999999</v>
      </c>
      <c r="F205" s="86"/>
      <c r="G205" s="122"/>
      <c r="H205" s="73"/>
      <c r="I205" s="121"/>
    </row>
    <row r="206" spans="1:9" ht="15" x14ac:dyDescent="0.2">
      <c r="A206" s="100" t="s">
        <v>144</v>
      </c>
      <c r="B206" s="48">
        <v>20</v>
      </c>
      <c r="C206" s="48" t="s">
        <v>138</v>
      </c>
      <c r="D206" s="217">
        <v>165.89625000000001</v>
      </c>
      <c r="E206" s="86">
        <f t="shared" si="3"/>
        <v>3317.9250000000002</v>
      </c>
      <c r="F206" s="86"/>
      <c r="G206" s="122"/>
      <c r="H206" s="73"/>
      <c r="I206" s="121"/>
    </row>
    <row r="207" spans="1:9" ht="15" x14ac:dyDescent="0.2">
      <c r="A207" s="105" t="s">
        <v>252</v>
      </c>
      <c r="B207" s="45">
        <v>307</v>
      </c>
      <c r="C207" s="106" t="s">
        <v>117</v>
      </c>
      <c r="D207" s="216">
        <v>55.964999999999996</v>
      </c>
      <c r="E207" s="86">
        <f t="shared" si="3"/>
        <v>17181.254999999997</v>
      </c>
      <c r="F207" s="86"/>
      <c r="G207" s="122"/>
      <c r="H207" s="73"/>
      <c r="I207" s="121"/>
    </row>
    <row r="208" spans="1:9" thickBot="1" x14ac:dyDescent="0.25">
      <c r="A208" s="128" t="s">
        <v>253</v>
      </c>
      <c r="B208" s="45">
        <v>276</v>
      </c>
      <c r="C208" s="106" t="s">
        <v>117</v>
      </c>
      <c r="D208" s="216">
        <v>67.274999999999991</v>
      </c>
      <c r="E208" s="86">
        <f t="shared" si="3"/>
        <v>18567.899999999998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2925</v>
      </c>
      <c r="E211" s="86">
        <f t="shared" si="3"/>
        <v>58500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417420.69124999997</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363887.72279000003</v>
      </c>
      <c r="H224" s="33"/>
      <c r="I224" s="147"/>
    </row>
    <row r="225" spans="1:9" s="30" customFormat="1" ht="15" x14ac:dyDescent="0.2">
      <c r="A225" s="114" t="s">
        <v>147</v>
      </c>
      <c r="B225" s="101"/>
      <c r="C225" s="102"/>
      <c r="D225" s="102"/>
      <c r="E225" s="102"/>
      <c r="F225" s="138"/>
      <c r="G225" s="108">
        <f>SUM(G146,G153,G160,G167,G174,G181,G188)</f>
        <v>144934.74000000002</v>
      </c>
      <c r="H225" s="33"/>
      <c r="I225" s="147"/>
    </row>
    <row r="226" spans="1:9" s="30" customFormat="1" ht="15" x14ac:dyDescent="0.2">
      <c r="A226" s="114" t="s">
        <v>148</v>
      </c>
      <c r="B226" s="101"/>
      <c r="C226" s="102"/>
      <c r="D226" s="102"/>
      <c r="E226" s="102"/>
      <c r="F226" s="138"/>
      <c r="G226" s="108">
        <f>SUM(G148,G155,G162,G169,G176,G183,G190)</f>
        <v>920012.72000000009</v>
      </c>
      <c r="H226" s="33"/>
      <c r="I226" s="147"/>
    </row>
    <row r="227" spans="1:9" s="30" customFormat="1" ht="15" x14ac:dyDescent="0.2">
      <c r="A227" s="114" t="s">
        <v>149</v>
      </c>
      <c r="B227" s="101"/>
      <c r="C227" s="102"/>
      <c r="D227" s="102"/>
      <c r="E227" s="102"/>
      <c r="F227" s="138"/>
      <c r="G227" s="108">
        <f>SUM(G220)</f>
        <v>417420.69124999997</v>
      </c>
      <c r="H227" s="33"/>
      <c r="I227" s="147"/>
    </row>
    <row r="228" spans="1:9" s="30" customFormat="1" ht="15" x14ac:dyDescent="0.2">
      <c r="A228" s="114" t="s">
        <v>196</v>
      </c>
      <c r="B228" s="153"/>
      <c r="C228" s="102"/>
      <c r="D228" s="102"/>
      <c r="E228" s="102"/>
      <c r="F228" s="138"/>
      <c r="G228" s="108">
        <f>SUM(G224:G227)*3%</f>
        <v>55387.676221199996</v>
      </c>
      <c r="H228" s="33"/>
      <c r="I228" s="147"/>
    </row>
    <row r="229" spans="1:9" s="30" customFormat="1" ht="15" x14ac:dyDescent="0.2">
      <c r="A229" s="114" t="s">
        <v>197</v>
      </c>
      <c r="B229" s="101"/>
      <c r="C229" s="102"/>
      <c r="D229" s="102"/>
      <c r="E229" s="102"/>
      <c r="F229" s="138"/>
      <c r="G229" s="108">
        <f>SUM(G224:G228)*E140</f>
        <v>133115.04851828402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2034758.5987794839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245</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7" t="s">
        <v>239</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12">
        <v>2.5000000000000001E-2</v>
      </c>
      <c r="E277" s="54">
        <f>SUM(B277)*D277</f>
        <v>1</v>
      </c>
      <c r="F277" s="251" t="s">
        <v>279</v>
      </c>
      <c r="G277" s="252"/>
      <c r="H277" s="252"/>
      <c r="I277" s="253"/>
    </row>
    <row r="278" spans="1:9" s="30" customFormat="1" ht="15" x14ac:dyDescent="0.2">
      <c r="A278" s="55" t="s">
        <v>13</v>
      </c>
      <c r="B278" s="48">
        <v>40</v>
      </c>
      <c r="C278" s="48" t="s">
        <v>27</v>
      </c>
      <c r="D278" s="212">
        <v>368.75</v>
      </c>
      <c r="E278" s="54">
        <f t="shared" ref="E278:E285" si="5">SUM(B278)*D278</f>
        <v>14750</v>
      </c>
      <c r="F278" s="251"/>
      <c r="G278" s="252"/>
      <c r="H278" s="252"/>
      <c r="I278" s="253"/>
    </row>
    <row r="279" spans="1:9" s="30" customFormat="1" ht="15" x14ac:dyDescent="0.2">
      <c r="A279" s="55" t="s">
        <v>15</v>
      </c>
      <c r="B279" s="48">
        <v>40</v>
      </c>
      <c r="C279" s="48" t="s">
        <v>27</v>
      </c>
      <c r="D279" s="212">
        <v>2.5000000000000001E-2</v>
      </c>
      <c r="E279" s="54">
        <f t="shared" si="5"/>
        <v>1</v>
      </c>
      <c r="F279" s="251" t="s">
        <v>281</v>
      </c>
      <c r="G279" s="252"/>
      <c r="H279" s="252"/>
      <c r="I279" s="253"/>
    </row>
    <row r="280" spans="1:9" s="30" customFormat="1" ht="15" x14ac:dyDescent="0.2">
      <c r="A280" s="55" t="s">
        <v>16</v>
      </c>
      <c r="B280" s="48">
        <v>40</v>
      </c>
      <c r="C280" s="48" t="s">
        <v>27</v>
      </c>
      <c r="D280" s="212">
        <v>1200</v>
      </c>
      <c r="E280" s="54">
        <f t="shared" si="5"/>
        <v>48000</v>
      </c>
      <c r="F280" s="251"/>
      <c r="G280" s="252"/>
      <c r="H280" s="252"/>
      <c r="I280" s="253"/>
    </row>
    <row r="281" spans="1:9" s="30" customFormat="1" ht="15" x14ac:dyDescent="0.2">
      <c r="A281" s="55" t="s">
        <v>125</v>
      </c>
      <c r="B281" s="48">
        <v>40</v>
      </c>
      <c r="C281" s="48" t="s">
        <v>27</v>
      </c>
      <c r="D281" s="212">
        <v>2.5000000000000001E-2</v>
      </c>
      <c r="E281" s="54">
        <f t="shared" si="5"/>
        <v>1</v>
      </c>
      <c r="F281" s="251" t="s">
        <v>282</v>
      </c>
      <c r="G281" s="252"/>
      <c r="H281" s="252"/>
      <c r="I281" s="253"/>
    </row>
    <row r="282" spans="1:9" s="30" customFormat="1" ht="15" x14ac:dyDescent="0.2">
      <c r="A282" s="55" t="s">
        <v>123</v>
      </c>
      <c r="B282" s="48">
        <v>40</v>
      </c>
      <c r="C282" s="48" t="s">
        <v>27</v>
      </c>
      <c r="D282" s="212">
        <v>424.38</v>
      </c>
      <c r="E282" s="54">
        <f t="shared" si="5"/>
        <v>16975.2</v>
      </c>
      <c r="F282" s="251"/>
      <c r="G282" s="252"/>
      <c r="H282" s="252"/>
      <c r="I282" s="253"/>
    </row>
    <row r="283" spans="1:9" s="30" customFormat="1" ht="15" x14ac:dyDescent="0.2">
      <c r="A283" s="55" t="s">
        <v>17</v>
      </c>
      <c r="B283" s="48">
        <v>40</v>
      </c>
      <c r="C283" s="48" t="s">
        <v>27</v>
      </c>
      <c r="D283" s="212">
        <v>404.25</v>
      </c>
      <c r="E283" s="54">
        <f t="shared" si="5"/>
        <v>16170</v>
      </c>
      <c r="F283" s="251"/>
      <c r="G283" s="252"/>
      <c r="H283" s="252"/>
      <c r="I283" s="253"/>
    </row>
    <row r="284" spans="1:9" s="30" customFormat="1" ht="15" x14ac:dyDescent="0.2">
      <c r="A284" s="55" t="s">
        <v>18</v>
      </c>
      <c r="B284" s="48">
        <v>40</v>
      </c>
      <c r="C284" s="48" t="s">
        <v>27</v>
      </c>
      <c r="D284" s="212">
        <v>2.5000000000000001E-2</v>
      </c>
      <c r="E284" s="54">
        <f t="shared" si="5"/>
        <v>1</v>
      </c>
      <c r="F284" s="251" t="s">
        <v>270</v>
      </c>
      <c r="G284" s="252"/>
      <c r="H284" s="252"/>
      <c r="I284" s="253"/>
    </row>
    <row r="285" spans="1:9" s="30" customFormat="1" thickBot="1" x14ac:dyDescent="0.25">
      <c r="A285" s="55" t="s">
        <v>19</v>
      </c>
      <c r="B285" s="48">
        <v>40</v>
      </c>
      <c r="C285" s="48" t="s">
        <v>27</v>
      </c>
      <c r="D285" s="212">
        <v>55</v>
      </c>
      <c r="E285" s="54">
        <f t="shared" si="5"/>
        <v>2200</v>
      </c>
      <c r="F285" s="251"/>
      <c r="G285" s="252"/>
      <c r="H285" s="252"/>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12">
        <v>1500</v>
      </c>
      <c r="E287" s="54">
        <f t="shared" ref="E287:E349" si="6">SUM(B287)*D287</f>
        <v>1500</v>
      </c>
      <c r="F287" s="251"/>
      <c r="G287" s="252"/>
      <c r="H287" s="252"/>
      <c r="I287" s="253"/>
    </row>
    <row r="288" spans="1:9" s="30" customFormat="1" ht="15" x14ac:dyDescent="0.2">
      <c r="A288" s="55" t="s">
        <v>45</v>
      </c>
      <c r="B288" s="48">
        <v>40</v>
      </c>
      <c r="C288" s="48" t="s">
        <v>27</v>
      </c>
      <c r="D288" s="212">
        <v>27.5</v>
      </c>
      <c r="E288" s="54">
        <f t="shared" si="6"/>
        <v>1100</v>
      </c>
      <c r="F288" s="251" t="s">
        <v>288</v>
      </c>
      <c r="G288" s="252"/>
      <c r="H288" s="252"/>
      <c r="I288" s="253"/>
    </row>
    <row r="289" spans="1:9" s="30" customFormat="1" ht="15" x14ac:dyDescent="0.2">
      <c r="A289" s="58" t="s">
        <v>47</v>
      </c>
      <c r="B289" s="48">
        <v>40</v>
      </c>
      <c r="C289" s="48" t="s">
        <v>27</v>
      </c>
      <c r="D289" s="212">
        <v>27.5</v>
      </c>
      <c r="E289" s="54">
        <f t="shared" si="6"/>
        <v>1100</v>
      </c>
      <c r="F289" s="251" t="s">
        <v>288</v>
      </c>
      <c r="G289" s="252"/>
      <c r="H289" s="252"/>
      <c r="I289" s="253"/>
    </row>
    <row r="290" spans="1:9" s="30" customFormat="1" ht="15" x14ac:dyDescent="0.2">
      <c r="A290" s="58" t="s">
        <v>21</v>
      </c>
      <c r="B290" s="48">
        <v>40</v>
      </c>
      <c r="C290" s="48" t="s">
        <v>27</v>
      </c>
      <c r="D290" s="212">
        <v>26.25</v>
      </c>
      <c r="E290" s="54">
        <f t="shared" si="6"/>
        <v>1050</v>
      </c>
      <c r="F290" s="251" t="s">
        <v>269</v>
      </c>
      <c r="G290" s="252"/>
      <c r="H290" s="252"/>
      <c r="I290" s="253"/>
    </row>
    <row r="291" spans="1:9" s="30" customFormat="1" ht="15" x14ac:dyDescent="0.2">
      <c r="A291" s="58" t="s">
        <v>22</v>
      </c>
      <c r="B291" s="48">
        <v>40</v>
      </c>
      <c r="C291" s="48" t="s">
        <v>27</v>
      </c>
      <c r="D291" s="212">
        <v>26.25</v>
      </c>
      <c r="E291" s="54">
        <f t="shared" si="6"/>
        <v>1050</v>
      </c>
      <c r="F291" s="251" t="s">
        <v>269</v>
      </c>
      <c r="G291" s="252"/>
      <c r="H291" s="252"/>
      <c r="I291" s="253"/>
    </row>
    <row r="292" spans="1:9" s="30" customFormat="1" ht="15" x14ac:dyDescent="0.2">
      <c r="A292" s="58" t="s">
        <v>23</v>
      </c>
      <c r="B292" s="48">
        <v>40</v>
      </c>
      <c r="C292" s="48" t="s">
        <v>27</v>
      </c>
      <c r="D292" s="212">
        <v>55</v>
      </c>
      <c r="E292" s="54">
        <f t="shared" si="6"/>
        <v>2200</v>
      </c>
      <c r="F292" s="251"/>
      <c r="G292" s="252"/>
      <c r="H292" s="252"/>
      <c r="I292" s="253"/>
    </row>
    <row r="293" spans="1:9" s="30" customFormat="1" ht="15" x14ac:dyDescent="0.2">
      <c r="A293" s="58" t="s">
        <v>48</v>
      </c>
      <c r="B293" s="48">
        <v>40</v>
      </c>
      <c r="C293" s="48" t="s">
        <v>27</v>
      </c>
      <c r="D293" s="212">
        <v>11</v>
      </c>
      <c r="E293" s="54">
        <f t="shared" si="6"/>
        <v>440</v>
      </c>
      <c r="F293" s="251"/>
      <c r="G293" s="252"/>
      <c r="H293" s="252"/>
      <c r="I293" s="253"/>
    </row>
    <row r="294" spans="1:9" s="30" customFormat="1" ht="15" x14ac:dyDescent="0.2">
      <c r="A294" s="55" t="s">
        <v>124</v>
      </c>
      <c r="B294" s="48">
        <v>40</v>
      </c>
      <c r="C294" s="48" t="s">
        <v>27</v>
      </c>
      <c r="D294" s="212">
        <v>18.75</v>
      </c>
      <c r="E294" s="54">
        <f t="shared" si="6"/>
        <v>750</v>
      </c>
      <c r="F294" s="251"/>
      <c r="G294" s="252"/>
      <c r="H294" s="252"/>
      <c r="I294" s="253"/>
    </row>
    <row r="295" spans="1:9" s="30" customFormat="1" ht="15" x14ac:dyDescent="0.2">
      <c r="A295" s="55" t="s">
        <v>28</v>
      </c>
      <c r="B295" s="48">
        <v>40</v>
      </c>
      <c r="C295" s="48" t="s">
        <v>27</v>
      </c>
      <c r="D295" s="212">
        <v>50</v>
      </c>
      <c r="E295" s="54">
        <f t="shared" si="6"/>
        <v>2000</v>
      </c>
      <c r="F295" s="251"/>
      <c r="G295" s="252"/>
      <c r="H295" s="252"/>
      <c r="I295" s="253"/>
    </row>
    <row r="296" spans="1:9" s="30" customFormat="1" ht="15.75" customHeight="1" x14ac:dyDescent="0.2">
      <c r="A296" s="57" t="s">
        <v>29</v>
      </c>
      <c r="B296" s="48">
        <v>40</v>
      </c>
      <c r="C296" s="48" t="s">
        <v>27</v>
      </c>
      <c r="D296" s="212">
        <v>28.31</v>
      </c>
      <c r="E296" s="54">
        <f t="shared" si="6"/>
        <v>1132.3999999999999</v>
      </c>
      <c r="F296" s="251"/>
      <c r="G296" s="252"/>
      <c r="H296" s="252"/>
      <c r="I296" s="253"/>
    </row>
    <row r="297" spans="1:9" s="30" customFormat="1" ht="15.75" customHeight="1" x14ac:dyDescent="0.2">
      <c r="A297" s="55" t="s">
        <v>26</v>
      </c>
      <c r="B297" s="48">
        <v>1</v>
      </c>
      <c r="C297" s="48" t="s">
        <v>31</v>
      </c>
      <c r="D297" s="212">
        <v>50</v>
      </c>
      <c r="E297" s="54">
        <f t="shared" si="6"/>
        <v>50</v>
      </c>
      <c r="F297" s="251"/>
      <c r="G297" s="252"/>
      <c r="H297" s="252"/>
      <c r="I297" s="253"/>
    </row>
    <row r="298" spans="1:9" s="30" customFormat="1" ht="15.75" customHeight="1" x14ac:dyDescent="0.2">
      <c r="A298" s="55" t="s">
        <v>44</v>
      </c>
      <c r="B298" s="48">
        <v>1</v>
      </c>
      <c r="C298" s="48" t="s">
        <v>31</v>
      </c>
      <c r="D298" s="212">
        <v>500</v>
      </c>
      <c r="E298" s="54">
        <f t="shared" si="6"/>
        <v>500</v>
      </c>
      <c r="F298" s="251"/>
      <c r="G298" s="252"/>
      <c r="H298" s="252"/>
      <c r="I298" s="253"/>
    </row>
    <row r="299" spans="1:9" s="30" customFormat="1" ht="15.75" customHeight="1" thickBot="1" x14ac:dyDescent="0.25">
      <c r="A299" s="169" t="s">
        <v>195</v>
      </c>
      <c r="B299" s="48">
        <v>1</v>
      </c>
      <c r="C299" s="48" t="s">
        <v>31</v>
      </c>
      <c r="D299" s="212">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186" t="s">
        <v>32</v>
      </c>
      <c r="B301" s="187">
        <v>40</v>
      </c>
      <c r="C301" s="187" t="s">
        <v>27</v>
      </c>
      <c r="D301" s="213">
        <v>55</v>
      </c>
      <c r="E301" s="188">
        <f t="shared" si="6"/>
        <v>2200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1181.7</v>
      </c>
      <c r="E303" s="54">
        <f t="shared" si="6"/>
        <v>1181.7</v>
      </c>
      <c r="F303" s="251"/>
      <c r="G303" s="252"/>
      <c r="H303" s="252"/>
      <c r="I303" s="253"/>
    </row>
    <row r="304" spans="1:9" s="30" customFormat="1" ht="15.75" customHeight="1" x14ac:dyDescent="0.2">
      <c r="A304" s="55" t="s">
        <v>129</v>
      </c>
      <c r="B304" s="168">
        <v>1</v>
      </c>
      <c r="C304" s="168" t="s">
        <v>77</v>
      </c>
      <c r="D304" s="212">
        <v>1000</v>
      </c>
      <c r="E304" s="54">
        <f t="shared" si="6"/>
        <v>1000</v>
      </c>
      <c r="F304" s="251"/>
      <c r="G304" s="252"/>
      <c r="H304" s="252"/>
      <c r="I304" s="253"/>
    </row>
    <row r="305" spans="1:9" s="30" customFormat="1" ht="15.75" customHeight="1" x14ac:dyDescent="0.2">
      <c r="A305" s="55" t="s">
        <v>51</v>
      </c>
      <c r="B305" s="48">
        <v>1</v>
      </c>
      <c r="C305" s="168" t="s">
        <v>77</v>
      </c>
      <c r="D305" s="212">
        <v>370</v>
      </c>
      <c r="E305" s="54">
        <f t="shared" si="6"/>
        <v>370</v>
      </c>
      <c r="F305" s="251"/>
      <c r="G305" s="252"/>
      <c r="H305" s="252"/>
      <c r="I305" s="253"/>
    </row>
    <row r="306" spans="1:9" s="30" customFormat="1" ht="15.75" customHeight="1" x14ac:dyDescent="0.2">
      <c r="A306" s="55" t="s">
        <v>52</v>
      </c>
      <c r="B306" s="48">
        <v>1</v>
      </c>
      <c r="C306" s="168" t="s">
        <v>77</v>
      </c>
      <c r="D306" s="212">
        <v>5378.69</v>
      </c>
      <c r="E306" s="54">
        <f t="shared" si="6"/>
        <v>5378.69</v>
      </c>
      <c r="F306" s="251"/>
      <c r="G306" s="252"/>
      <c r="H306" s="252"/>
      <c r="I306" s="253"/>
    </row>
    <row r="307" spans="1:9" s="30" customFormat="1" ht="15.75" customHeight="1" thickBot="1" x14ac:dyDescent="0.25">
      <c r="A307" s="55" t="s">
        <v>98</v>
      </c>
      <c r="B307" s="168">
        <v>1</v>
      </c>
      <c r="C307" s="48" t="s">
        <v>77</v>
      </c>
      <c r="D307" s="212">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12">
        <v>55.64</v>
      </c>
      <c r="E309" s="54">
        <f t="shared" si="6"/>
        <v>2225.6</v>
      </c>
      <c r="F309" s="251"/>
      <c r="G309" s="252"/>
      <c r="H309" s="252"/>
      <c r="I309" s="253"/>
    </row>
    <row r="310" spans="1:9" s="30" customFormat="1" ht="15.75" customHeight="1" x14ac:dyDescent="0.2">
      <c r="A310" s="55" t="s">
        <v>99</v>
      </c>
      <c r="B310" s="48">
        <v>40</v>
      </c>
      <c r="C310" s="48" t="s">
        <v>27</v>
      </c>
      <c r="D310" s="212">
        <v>15</v>
      </c>
      <c r="E310" s="54">
        <f t="shared" si="6"/>
        <v>600</v>
      </c>
      <c r="F310" s="251"/>
      <c r="G310" s="252"/>
      <c r="H310" s="252"/>
      <c r="I310" s="253"/>
    </row>
    <row r="311" spans="1:9" s="30" customFormat="1" ht="15.75" customHeight="1" x14ac:dyDescent="0.2">
      <c r="A311" s="55" t="s">
        <v>127</v>
      </c>
      <c r="B311" s="48">
        <v>40</v>
      </c>
      <c r="C311" s="48" t="s">
        <v>27</v>
      </c>
      <c r="D311" s="212">
        <v>176.38</v>
      </c>
      <c r="E311" s="54">
        <f t="shared" si="6"/>
        <v>7055.2</v>
      </c>
      <c r="F311" s="251"/>
      <c r="G311" s="252"/>
      <c r="H311" s="252"/>
      <c r="I311" s="253"/>
    </row>
    <row r="312" spans="1:9" s="30" customFormat="1" ht="15.75" customHeight="1" thickBot="1" x14ac:dyDescent="0.25">
      <c r="A312" s="55" t="s">
        <v>34</v>
      </c>
      <c r="B312" s="48">
        <v>40</v>
      </c>
      <c r="C312" s="48" t="s">
        <v>27</v>
      </c>
      <c r="D312" s="212">
        <v>12.5</v>
      </c>
      <c r="E312" s="54">
        <f t="shared" si="6"/>
        <v>500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12">
        <v>828</v>
      </c>
      <c r="E314" s="54">
        <f t="shared" si="6"/>
        <v>33120</v>
      </c>
      <c r="F314" s="251"/>
      <c r="G314" s="252"/>
      <c r="H314" s="252"/>
      <c r="I314" s="253"/>
    </row>
    <row r="315" spans="1:9" s="30" customFormat="1" ht="15.75" customHeight="1" x14ac:dyDescent="0.2">
      <c r="A315" s="55" t="s">
        <v>37</v>
      </c>
      <c r="B315" s="48">
        <v>1</v>
      </c>
      <c r="C315" s="48" t="s">
        <v>77</v>
      </c>
      <c r="D315" s="212">
        <v>310</v>
      </c>
      <c r="E315" s="54">
        <f t="shared" si="6"/>
        <v>310</v>
      </c>
      <c r="F315" s="251"/>
      <c r="G315" s="252"/>
      <c r="H315" s="252"/>
      <c r="I315" s="253"/>
    </row>
    <row r="316" spans="1:9" s="30" customFormat="1" ht="15.75" customHeight="1" x14ac:dyDescent="0.2">
      <c r="A316" s="55" t="s">
        <v>38</v>
      </c>
      <c r="B316" s="48">
        <v>1</v>
      </c>
      <c r="C316" s="48" t="s">
        <v>77</v>
      </c>
      <c r="D316" s="212">
        <v>1000</v>
      </c>
      <c r="E316" s="54">
        <f t="shared" si="6"/>
        <v>1000</v>
      </c>
      <c r="F316" s="251"/>
      <c r="G316" s="252"/>
      <c r="H316" s="252"/>
      <c r="I316" s="253"/>
    </row>
    <row r="317" spans="1:9" s="30" customFormat="1" ht="15.75" customHeight="1" x14ac:dyDescent="0.2">
      <c r="A317" s="55" t="s">
        <v>53</v>
      </c>
      <c r="B317" s="48">
        <v>1</v>
      </c>
      <c r="C317" s="48" t="s">
        <v>77</v>
      </c>
      <c r="D317" s="212">
        <v>1</v>
      </c>
      <c r="E317" s="54">
        <f t="shared" si="6"/>
        <v>1</v>
      </c>
      <c r="F317" s="251" t="s">
        <v>271</v>
      </c>
      <c r="G317" s="252"/>
      <c r="H317" s="252"/>
      <c r="I317" s="253"/>
    </row>
    <row r="318" spans="1:9" s="30" customFormat="1" ht="15.75" customHeight="1" thickBot="1" x14ac:dyDescent="0.25">
      <c r="A318" s="55" t="s">
        <v>54</v>
      </c>
      <c r="B318" s="48">
        <v>40</v>
      </c>
      <c r="C318" s="48" t="s">
        <v>27</v>
      </c>
      <c r="D318" s="212">
        <v>250</v>
      </c>
      <c r="E318" s="54">
        <f t="shared" si="6"/>
        <v>10000</v>
      </c>
      <c r="F318" s="251"/>
      <c r="G318" s="252"/>
      <c r="H318" s="252"/>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12">
        <v>1120</v>
      </c>
      <c r="E320" s="54">
        <f t="shared" si="6"/>
        <v>22400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12">
        <v>30</v>
      </c>
      <c r="E322" s="54">
        <f t="shared" si="6"/>
        <v>600</v>
      </c>
      <c r="F322" s="251" t="s">
        <v>272</v>
      </c>
      <c r="G322" s="252"/>
      <c r="H322" s="252"/>
      <c r="I322" s="253"/>
    </row>
    <row r="323" spans="1:9" s="30" customFormat="1" ht="15.75" customHeight="1" x14ac:dyDescent="0.2">
      <c r="A323" s="59" t="s">
        <v>101</v>
      </c>
      <c r="B323" s="48">
        <v>20</v>
      </c>
      <c r="C323" s="48" t="s">
        <v>27</v>
      </c>
      <c r="D323" s="212">
        <v>15</v>
      </c>
      <c r="E323" s="54">
        <f t="shared" si="6"/>
        <v>300</v>
      </c>
      <c r="F323" s="251" t="s">
        <v>273</v>
      </c>
      <c r="G323" s="252"/>
      <c r="H323" s="252"/>
      <c r="I323" s="253"/>
    </row>
    <row r="324" spans="1:9" s="30" customFormat="1" ht="15.75" customHeight="1" x14ac:dyDescent="0.2">
      <c r="A324" s="59" t="s">
        <v>102</v>
      </c>
      <c r="B324" s="48">
        <v>20</v>
      </c>
      <c r="C324" s="48" t="s">
        <v>27</v>
      </c>
      <c r="D324" s="212">
        <v>120</v>
      </c>
      <c r="E324" s="54">
        <f t="shared" si="6"/>
        <v>2400</v>
      </c>
      <c r="F324" s="251"/>
      <c r="G324" s="252"/>
      <c r="H324" s="252"/>
      <c r="I324" s="253"/>
    </row>
    <row r="325" spans="1:9" s="30" customFormat="1" ht="15.75" customHeight="1" x14ac:dyDescent="0.2">
      <c r="A325" s="59" t="s">
        <v>103</v>
      </c>
      <c r="B325" s="48">
        <v>20</v>
      </c>
      <c r="C325" s="48" t="s">
        <v>27</v>
      </c>
      <c r="D325" s="212">
        <v>0.05</v>
      </c>
      <c r="E325" s="54">
        <f t="shared" si="6"/>
        <v>1</v>
      </c>
      <c r="F325" s="251" t="s">
        <v>277</v>
      </c>
      <c r="G325" s="252"/>
      <c r="H325" s="252"/>
      <c r="I325" s="253"/>
    </row>
    <row r="326" spans="1:9" s="30" customFormat="1" ht="15.75" customHeight="1" thickBot="1" x14ac:dyDescent="0.25">
      <c r="A326" s="57" t="s">
        <v>104</v>
      </c>
      <c r="B326" s="48">
        <v>20</v>
      </c>
      <c r="C326" s="48" t="s">
        <v>27</v>
      </c>
      <c r="D326" s="212">
        <v>56.25</v>
      </c>
      <c r="E326" s="54">
        <f t="shared" si="6"/>
        <v>1125</v>
      </c>
      <c r="F326" s="251"/>
      <c r="G326" s="252"/>
      <c r="H326" s="252"/>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12">
        <v>100</v>
      </c>
      <c r="E328" s="54">
        <f t="shared" si="6"/>
        <v>100</v>
      </c>
      <c r="F328" s="251"/>
      <c r="G328" s="252"/>
      <c r="H328" s="252"/>
      <c r="I328" s="253"/>
    </row>
    <row r="329" spans="1:9" s="30" customFormat="1" ht="15.75" customHeight="1" x14ac:dyDescent="0.2">
      <c r="A329" s="57" t="s">
        <v>60</v>
      </c>
      <c r="B329" s="48">
        <v>1</v>
      </c>
      <c r="C329" s="48" t="s">
        <v>77</v>
      </c>
      <c r="D329" s="212">
        <v>1</v>
      </c>
      <c r="E329" s="54">
        <f t="shared" si="6"/>
        <v>1</v>
      </c>
      <c r="F329" s="251" t="s">
        <v>284</v>
      </c>
      <c r="G329" s="252"/>
      <c r="H329" s="252"/>
      <c r="I329" s="253"/>
    </row>
    <row r="330" spans="1:9" s="30" customFormat="1" ht="15.75" customHeight="1" thickBot="1" x14ac:dyDescent="0.25">
      <c r="A330" s="57" t="s">
        <v>61</v>
      </c>
      <c r="B330" s="48">
        <v>1</v>
      </c>
      <c r="C330" s="48" t="s">
        <v>77</v>
      </c>
      <c r="D330" s="212">
        <v>1500</v>
      </c>
      <c r="E330" s="54">
        <f t="shared" si="6"/>
        <v>1500</v>
      </c>
      <c r="F330" s="251"/>
      <c r="G330" s="252"/>
      <c r="H330" s="252"/>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12">
        <v>39763.4</v>
      </c>
      <c r="E332" s="54">
        <f t="shared" si="6"/>
        <v>39763.4</v>
      </c>
      <c r="F332" s="251"/>
      <c r="G332" s="252"/>
      <c r="H332" s="252"/>
      <c r="I332" s="253"/>
    </row>
    <row r="333" spans="1:9" s="30" customFormat="1" ht="15.75" customHeight="1" x14ac:dyDescent="0.2">
      <c r="A333" s="59" t="s">
        <v>105</v>
      </c>
      <c r="B333" s="48">
        <v>1</v>
      </c>
      <c r="C333" s="48" t="s">
        <v>77</v>
      </c>
      <c r="D333" s="212">
        <v>1</v>
      </c>
      <c r="E333" s="54">
        <f t="shared" si="6"/>
        <v>1</v>
      </c>
      <c r="F333" s="251" t="s">
        <v>283</v>
      </c>
      <c r="G333" s="252"/>
      <c r="H333" s="252"/>
      <c r="I333" s="253"/>
    </row>
    <row r="334" spans="1:9" s="30" customFormat="1" ht="15.75" customHeight="1" thickBot="1" x14ac:dyDescent="0.25">
      <c r="A334" s="57" t="s">
        <v>106</v>
      </c>
      <c r="B334" s="48">
        <v>1</v>
      </c>
      <c r="C334" s="48" t="s">
        <v>77</v>
      </c>
      <c r="D334" s="212">
        <v>1</v>
      </c>
      <c r="E334" s="54">
        <f t="shared" si="6"/>
        <v>1</v>
      </c>
      <c r="F334" s="251" t="s">
        <v>280</v>
      </c>
      <c r="G334" s="252"/>
      <c r="H334" s="252"/>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12">
        <v>1000</v>
      </c>
      <c r="E336" s="54">
        <f t="shared" si="6"/>
        <v>1000</v>
      </c>
      <c r="F336" s="251"/>
      <c r="G336" s="252"/>
      <c r="H336" s="252"/>
      <c r="I336" s="253"/>
    </row>
    <row r="337" spans="1:9" s="30" customFormat="1" ht="15.75" customHeight="1" x14ac:dyDescent="0.2">
      <c r="A337" s="57" t="s">
        <v>107</v>
      </c>
      <c r="B337" s="48">
        <v>1</v>
      </c>
      <c r="C337" s="48" t="s">
        <v>77</v>
      </c>
      <c r="D337" s="212">
        <v>1</v>
      </c>
      <c r="E337" s="54">
        <f t="shared" si="6"/>
        <v>1</v>
      </c>
      <c r="F337" s="251" t="s">
        <v>287</v>
      </c>
      <c r="G337" s="252"/>
      <c r="H337" s="252"/>
      <c r="I337" s="253"/>
    </row>
    <row r="338" spans="1:9" s="30" customFormat="1" ht="15.75" customHeight="1" x14ac:dyDescent="0.2">
      <c r="A338" s="57" t="s">
        <v>64</v>
      </c>
      <c r="B338" s="48">
        <v>1</v>
      </c>
      <c r="C338" s="48" t="s">
        <v>77</v>
      </c>
      <c r="D338" s="212">
        <v>1</v>
      </c>
      <c r="E338" s="54">
        <f t="shared" si="6"/>
        <v>1</v>
      </c>
      <c r="F338" s="251" t="s">
        <v>284</v>
      </c>
      <c r="G338" s="252"/>
      <c r="H338" s="252"/>
      <c r="I338" s="253"/>
    </row>
    <row r="339" spans="1:9" s="30" customFormat="1" ht="15.75" customHeight="1" x14ac:dyDescent="0.2">
      <c r="A339" s="57" t="s">
        <v>65</v>
      </c>
      <c r="B339" s="48">
        <v>1</v>
      </c>
      <c r="C339" s="48" t="s">
        <v>77</v>
      </c>
      <c r="D339" s="212">
        <v>470</v>
      </c>
      <c r="E339" s="54">
        <f t="shared" si="6"/>
        <v>470</v>
      </c>
      <c r="F339" s="251"/>
      <c r="G339" s="252"/>
      <c r="H339" s="252"/>
      <c r="I339" s="253"/>
    </row>
    <row r="340" spans="1:9" s="30" customFormat="1" ht="15.75" customHeight="1" x14ac:dyDescent="0.2">
      <c r="A340" s="57" t="s">
        <v>66</v>
      </c>
      <c r="B340" s="48">
        <v>1</v>
      </c>
      <c r="C340" s="48" t="s">
        <v>77</v>
      </c>
      <c r="D340" s="212">
        <v>1100</v>
      </c>
      <c r="E340" s="54">
        <f t="shared" si="6"/>
        <v>1100</v>
      </c>
      <c r="F340" s="251"/>
      <c r="G340" s="252"/>
      <c r="H340" s="252"/>
      <c r="I340" s="253"/>
    </row>
    <row r="341" spans="1:9" s="30" customFormat="1" ht="15.75" customHeight="1" x14ac:dyDescent="0.2">
      <c r="A341" s="57" t="s">
        <v>67</v>
      </c>
      <c r="B341" s="48">
        <v>1</v>
      </c>
      <c r="C341" s="48" t="s">
        <v>77</v>
      </c>
      <c r="D341" s="212">
        <v>660</v>
      </c>
      <c r="E341" s="54">
        <f t="shared" si="6"/>
        <v>660</v>
      </c>
      <c r="F341" s="251"/>
      <c r="G341" s="252"/>
      <c r="H341" s="252"/>
      <c r="I341" s="253"/>
    </row>
    <row r="342" spans="1:9" s="30" customFormat="1" ht="15.75" customHeight="1" x14ac:dyDescent="0.2">
      <c r="A342" s="57" t="s">
        <v>133</v>
      </c>
      <c r="B342" s="48">
        <v>1</v>
      </c>
      <c r="C342" s="48" t="s">
        <v>77</v>
      </c>
      <c r="D342" s="212">
        <v>3400</v>
      </c>
      <c r="E342" s="54">
        <f t="shared" si="6"/>
        <v>3400</v>
      </c>
      <c r="F342" s="251"/>
      <c r="G342" s="252"/>
      <c r="H342" s="252"/>
      <c r="I342" s="253"/>
    </row>
    <row r="343" spans="1:9" s="30" customFormat="1" ht="15.75" customHeight="1" x14ac:dyDescent="0.2">
      <c r="A343" s="57" t="s">
        <v>132</v>
      </c>
      <c r="B343" s="48">
        <v>1</v>
      </c>
      <c r="C343" s="48" t="s">
        <v>77</v>
      </c>
      <c r="D343" s="212">
        <v>232</v>
      </c>
      <c r="E343" s="54">
        <f t="shared" si="6"/>
        <v>232</v>
      </c>
      <c r="F343" s="251" t="s">
        <v>206</v>
      </c>
      <c r="G343" s="252"/>
      <c r="H343" s="252"/>
      <c r="I343" s="253"/>
    </row>
    <row r="344" spans="1:9" s="30" customFormat="1" ht="15.75" customHeight="1" x14ac:dyDescent="0.2">
      <c r="A344" s="57" t="s">
        <v>140</v>
      </c>
      <c r="B344" s="48">
        <v>1</v>
      </c>
      <c r="C344" s="48" t="s">
        <v>77</v>
      </c>
      <c r="D344" s="212">
        <f>(7966.2+1750)+(2000)+(307)+(500)+(371)</f>
        <v>12894.2</v>
      </c>
      <c r="E344" s="54">
        <f t="shared" si="6"/>
        <v>12894.2</v>
      </c>
      <c r="F344" s="251" t="s">
        <v>235</v>
      </c>
      <c r="G344" s="252"/>
      <c r="H344" s="252"/>
      <c r="I344" s="253"/>
    </row>
    <row r="345" spans="1:9" s="30" customFormat="1" ht="15.75" customHeight="1" thickBot="1" x14ac:dyDescent="0.25">
      <c r="A345" s="57" t="s">
        <v>190</v>
      </c>
      <c r="B345" s="48">
        <v>1</v>
      </c>
      <c r="C345" s="48" t="s">
        <v>77</v>
      </c>
      <c r="D345" s="212">
        <v>12050</v>
      </c>
      <c r="E345" s="54">
        <f t="shared" si="6"/>
        <v>12050</v>
      </c>
      <c r="F345" s="251" t="s">
        <v>207</v>
      </c>
      <c r="G345" s="252"/>
      <c r="H345" s="252"/>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12">
        <v>2000</v>
      </c>
      <c r="E347" s="54">
        <f t="shared" si="6"/>
        <v>2000</v>
      </c>
      <c r="F347" s="251"/>
      <c r="G347" s="252"/>
      <c r="H347" s="252"/>
      <c r="I347" s="253"/>
    </row>
    <row r="348" spans="1:9" s="30" customFormat="1" ht="15.75" customHeight="1" x14ac:dyDescent="0.2">
      <c r="A348" s="57" t="s">
        <v>70</v>
      </c>
      <c r="B348" s="48">
        <v>1</v>
      </c>
      <c r="C348" s="48" t="s">
        <v>77</v>
      </c>
      <c r="D348" s="212">
        <v>572</v>
      </c>
      <c r="E348" s="54">
        <f t="shared" si="6"/>
        <v>572</v>
      </c>
      <c r="F348" s="251"/>
      <c r="G348" s="252"/>
      <c r="H348" s="252"/>
      <c r="I348" s="253"/>
    </row>
    <row r="349" spans="1:9" s="30" customFormat="1" ht="15.75" customHeight="1" x14ac:dyDescent="0.2">
      <c r="A349" s="55" t="s">
        <v>42</v>
      </c>
      <c r="B349" s="48">
        <v>1</v>
      </c>
      <c r="C349" s="48" t="s">
        <v>31</v>
      </c>
      <c r="D349" s="212">
        <v>100</v>
      </c>
      <c r="E349" s="54">
        <f t="shared" si="6"/>
        <v>100</v>
      </c>
      <c r="F349" s="251"/>
      <c r="G349" s="252"/>
      <c r="H349" s="252"/>
      <c r="I349" s="253"/>
    </row>
    <row r="350" spans="1:9" s="30" customFormat="1" ht="15.75" customHeight="1" x14ac:dyDescent="0.2">
      <c r="A350" s="57" t="s">
        <v>134</v>
      </c>
      <c r="B350" s="48">
        <v>1</v>
      </c>
      <c r="C350" s="48" t="s">
        <v>77</v>
      </c>
      <c r="D350" s="212">
        <v>1</v>
      </c>
      <c r="E350" s="54">
        <f t="shared" ref="E350:E366" si="7">SUM(B350)*D350</f>
        <v>1</v>
      </c>
      <c r="F350" s="251" t="s">
        <v>286</v>
      </c>
      <c r="G350" s="252"/>
      <c r="H350" s="252"/>
      <c r="I350" s="253"/>
    </row>
    <row r="351" spans="1:9" s="30" customFormat="1" ht="15.75" customHeight="1" thickBot="1" x14ac:dyDescent="0.25">
      <c r="A351" s="57" t="s">
        <v>71</v>
      </c>
      <c r="B351" s="48">
        <v>1</v>
      </c>
      <c r="C351" s="48" t="s">
        <v>77</v>
      </c>
      <c r="D351" s="212">
        <v>2300</v>
      </c>
      <c r="E351" s="54">
        <f t="shared" si="7"/>
        <v>2300</v>
      </c>
      <c r="F351" s="251"/>
      <c r="G351" s="252"/>
      <c r="H351" s="252"/>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12">
        <v>500</v>
      </c>
      <c r="E353" s="54">
        <f t="shared" si="7"/>
        <v>500</v>
      </c>
      <c r="F353" s="251"/>
      <c r="G353" s="252"/>
      <c r="H353" s="252"/>
      <c r="I353" s="253"/>
    </row>
    <row r="354" spans="1:9" s="30" customFormat="1" ht="15.75" customHeight="1" x14ac:dyDescent="0.2">
      <c r="A354" s="57" t="s">
        <v>136</v>
      </c>
      <c r="B354" s="48">
        <v>1</v>
      </c>
      <c r="C354" s="48" t="s">
        <v>77</v>
      </c>
      <c r="D354" s="212">
        <v>3900</v>
      </c>
      <c r="E354" s="54">
        <f t="shared" si="7"/>
        <v>3900</v>
      </c>
      <c r="F354" s="251"/>
      <c r="G354" s="252"/>
      <c r="H354" s="252"/>
      <c r="I354" s="253"/>
    </row>
    <row r="355" spans="1:9" s="30" customFormat="1" ht="15.75" customHeight="1" x14ac:dyDescent="0.2">
      <c r="A355" s="57" t="s">
        <v>108</v>
      </c>
      <c r="B355" s="48">
        <v>1</v>
      </c>
      <c r="C355" s="48" t="s">
        <v>77</v>
      </c>
      <c r="D355" s="212">
        <v>2400</v>
      </c>
      <c r="E355" s="54">
        <f t="shared" si="7"/>
        <v>2400</v>
      </c>
      <c r="F355" s="251"/>
      <c r="G355" s="252"/>
      <c r="H355" s="252"/>
      <c r="I355" s="253"/>
    </row>
    <row r="356" spans="1:9" s="30" customFormat="1" ht="15.75" customHeight="1" x14ac:dyDescent="0.2">
      <c r="A356" s="57" t="s">
        <v>137</v>
      </c>
      <c r="B356" s="48">
        <v>2</v>
      </c>
      <c r="C356" s="48" t="s">
        <v>138</v>
      </c>
      <c r="D356" s="212">
        <v>200</v>
      </c>
      <c r="E356" s="54">
        <f t="shared" si="7"/>
        <v>400</v>
      </c>
      <c r="F356" s="251"/>
      <c r="G356" s="252"/>
      <c r="H356" s="252"/>
      <c r="I356" s="253"/>
    </row>
    <row r="357" spans="1:9" s="30" customFormat="1" ht="15.75" customHeight="1" x14ac:dyDescent="0.2">
      <c r="A357" s="57" t="s">
        <v>109</v>
      </c>
      <c r="B357" s="48">
        <v>1</v>
      </c>
      <c r="C357" s="48" t="s">
        <v>77</v>
      </c>
      <c r="D357" s="212">
        <v>300</v>
      </c>
      <c r="E357" s="54">
        <f t="shared" si="7"/>
        <v>300</v>
      </c>
      <c r="F357" s="251"/>
      <c r="G357" s="252"/>
      <c r="H357" s="252"/>
      <c r="I357" s="253"/>
    </row>
    <row r="358" spans="1:9" s="30" customFormat="1" ht="15.75" customHeight="1" thickBot="1" x14ac:dyDescent="0.25">
      <c r="A358" s="57" t="s">
        <v>192</v>
      </c>
      <c r="B358" s="48">
        <v>20</v>
      </c>
      <c r="C358" s="48" t="s">
        <v>138</v>
      </c>
      <c r="D358" s="212">
        <v>5</v>
      </c>
      <c r="E358" s="54">
        <f t="shared" si="7"/>
        <v>100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12">
        <v>2304.5</v>
      </c>
      <c r="E360" s="54">
        <f t="shared" si="7"/>
        <v>2304.5</v>
      </c>
      <c r="F360" s="251" t="s">
        <v>278</v>
      </c>
      <c r="G360" s="252"/>
      <c r="H360" s="252"/>
      <c r="I360" s="253"/>
    </row>
    <row r="361" spans="1:9" s="30" customFormat="1" ht="15.75" customHeight="1" x14ac:dyDescent="0.2">
      <c r="A361" s="55" t="s">
        <v>139</v>
      </c>
      <c r="B361" s="48">
        <v>1</v>
      </c>
      <c r="C361" s="48" t="s">
        <v>31</v>
      </c>
      <c r="D361" s="212">
        <v>5250</v>
      </c>
      <c r="E361" s="54">
        <f t="shared" si="7"/>
        <v>5250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12">
        <v>50</v>
      </c>
      <c r="E364" s="54">
        <f t="shared" si="7"/>
        <v>1000</v>
      </c>
      <c r="F364" s="251"/>
      <c r="G364" s="252"/>
      <c r="H364" s="252"/>
      <c r="I364" s="253"/>
    </row>
    <row r="365" spans="1:9" s="30" customFormat="1" ht="15.75" customHeight="1" x14ac:dyDescent="0.2">
      <c r="A365" s="55" t="s">
        <v>75</v>
      </c>
      <c r="B365" s="48">
        <v>1</v>
      </c>
      <c r="C365" s="48" t="s">
        <v>77</v>
      </c>
      <c r="D365" s="212">
        <v>500</v>
      </c>
      <c r="E365" s="54">
        <f t="shared" si="7"/>
        <v>500</v>
      </c>
      <c r="F365" s="251"/>
      <c r="G365" s="252"/>
      <c r="H365" s="252"/>
      <c r="I365" s="253"/>
    </row>
    <row r="366" spans="1:9" s="30" customFormat="1" ht="15.75" customHeight="1" x14ac:dyDescent="0.2">
      <c r="A366" s="55" t="s">
        <v>76</v>
      </c>
      <c r="B366" s="48">
        <v>1</v>
      </c>
      <c r="C366" s="48" t="s">
        <v>77</v>
      </c>
      <c r="D366" s="212">
        <v>1000</v>
      </c>
      <c r="E366" s="54">
        <f t="shared" si="7"/>
        <v>1000</v>
      </c>
      <c r="F366" s="251" t="s">
        <v>274</v>
      </c>
      <c r="G366" s="252"/>
      <c r="H366" s="252"/>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300541.89</v>
      </c>
      <c r="F368" s="245"/>
      <c r="G368" s="246"/>
      <c r="H368" s="246"/>
      <c r="I368" s="247"/>
    </row>
    <row r="369" spans="1:9" s="30" customFormat="1" ht="16.5" customHeight="1" thickTop="1" thickBot="1" x14ac:dyDescent="0.25">
      <c r="A369" s="60" t="s">
        <v>157</v>
      </c>
      <c r="B369" s="61"/>
      <c r="C369" s="62"/>
      <c r="D369" s="63"/>
      <c r="E369" s="64">
        <f>SUM(E368)/B256</f>
        <v>7513.5472500000005</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4</v>
      </c>
      <c r="G380" s="91">
        <f>SUM(E380*F380)</f>
        <v>33559.632000000005</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4</v>
      </c>
      <c r="G382" s="94">
        <f>SUM(E382*F382)</f>
        <v>198126.43200000003</v>
      </c>
      <c r="H382" s="88"/>
      <c r="I382" s="83"/>
    </row>
    <row r="383" spans="1:9" s="30" customFormat="1" thickBot="1" x14ac:dyDescent="0.25">
      <c r="A383" s="95" t="s">
        <v>169</v>
      </c>
      <c r="B383" s="47"/>
      <c r="C383" s="96"/>
      <c r="D383" s="96"/>
      <c r="E383" s="96"/>
      <c r="F383" s="97"/>
      <c r="G383" s="98">
        <f>SUM(G380:G382)</f>
        <v>231686.06400000004</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4</v>
      </c>
      <c r="G387" s="91">
        <f>SUM(E387*F387)</f>
        <v>22636.691999999999</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4</v>
      </c>
      <c r="G389" s="94">
        <f>SUM(E389*F389)</f>
        <v>152330.10399999999</v>
      </c>
      <c r="H389" s="88"/>
      <c r="I389" s="83"/>
    </row>
    <row r="390" spans="1:9" s="30" customFormat="1" thickBot="1" x14ac:dyDescent="0.25">
      <c r="A390" s="95" t="s">
        <v>170</v>
      </c>
      <c r="B390" s="47"/>
      <c r="C390" s="96"/>
      <c r="D390" s="96"/>
      <c r="E390" s="96"/>
      <c r="F390" s="97"/>
      <c r="G390" s="98">
        <f>SUM(G387:G389)</f>
        <v>174966.796</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2</v>
      </c>
      <c r="G394" s="91">
        <f>SUM(E394*F394)</f>
        <v>12932.946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2</v>
      </c>
      <c r="G396" s="94">
        <f>SUM(E396*F396)</f>
        <v>87030.251999999993</v>
      </c>
      <c r="H396" s="88"/>
      <c r="I396" s="83"/>
    </row>
    <row r="397" spans="1:9" s="30" customFormat="1" thickBot="1" x14ac:dyDescent="0.25">
      <c r="A397" s="142" t="s">
        <v>171</v>
      </c>
      <c r="B397" s="143"/>
      <c r="C397" s="144"/>
      <c r="D397" s="144"/>
      <c r="E397" s="144"/>
      <c r="F397" s="145"/>
      <c r="G397" s="146">
        <f>SUM(G394:G396)</f>
        <v>99963.197999999989</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4</v>
      </c>
      <c r="G401" s="91">
        <f>SUM(E401*F401)</f>
        <v>27351.324000000001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4</v>
      </c>
      <c r="G403" s="94">
        <f>SUM(E403*F403)</f>
        <v>184056.48800000001</v>
      </c>
      <c r="H403" s="88"/>
      <c r="I403" s="83"/>
    </row>
    <row r="404" spans="1:9" s="30" customFormat="1" thickBot="1" x14ac:dyDescent="0.25">
      <c r="A404" s="95" t="s">
        <v>172</v>
      </c>
      <c r="B404" s="47"/>
      <c r="C404" s="96"/>
      <c r="D404" s="96"/>
      <c r="E404" s="96"/>
      <c r="F404" s="97"/>
      <c r="G404" s="98">
        <f>SUM(G401:G403)</f>
        <v>211407.81200000001</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2</v>
      </c>
      <c r="G408" s="91">
        <f>SUM(E408*F408)</f>
        <v>15128.802000000001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2</v>
      </c>
      <c r="G410" s="94">
        <f>SUM(E410*F410)</f>
        <v>101806.924</v>
      </c>
      <c r="H410" s="88"/>
      <c r="I410" s="83"/>
    </row>
    <row r="411" spans="1:9" s="30" customFormat="1" thickBot="1" x14ac:dyDescent="0.25">
      <c r="A411" s="95" t="s">
        <v>173</v>
      </c>
      <c r="B411" s="47"/>
      <c r="C411" s="96"/>
      <c r="D411" s="96"/>
      <c r="E411" s="96"/>
      <c r="F411" s="97"/>
      <c r="G411" s="98">
        <f>SUM(G408:G410)</f>
        <v>116935.726</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2</v>
      </c>
      <c r="G415" s="91">
        <f>SUM(E415*F415)</f>
        <v>15806.934000000001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2</v>
      </c>
      <c r="G417" s="94">
        <f>SUM(E417*F417)</f>
        <v>106370.308</v>
      </c>
      <c r="H417" s="88"/>
      <c r="I417" s="83"/>
    </row>
    <row r="418" spans="1:9" thickBot="1" x14ac:dyDescent="0.25">
      <c r="A418" s="95" t="s">
        <v>174</v>
      </c>
      <c r="B418" s="47"/>
      <c r="C418" s="96"/>
      <c r="D418" s="96"/>
      <c r="E418" s="96"/>
      <c r="F418" s="97"/>
      <c r="G418" s="98">
        <f>SUM(G415:G417)</f>
        <v>122177.242</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2</v>
      </c>
      <c r="G422" s="91">
        <f>SUM(E422*F422)</f>
        <v>17518.41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2</v>
      </c>
      <c r="G424" s="94">
        <f>SUM(E424*F424)</f>
        <v>117887.42</v>
      </c>
      <c r="H424" s="88"/>
      <c r="I424" s="83"/>
    </row>
    <row r="425" spans="1:9" thickBot="1" x14ac:dyDescent="0.25">
      <c r="A425" s="95" t="s">
        <v>175</v>
      </c>
      <c r="B425" s="47"/>
      <c r="C425" s="96"/>
      <c r="D425" s="96"/>
      <c r="E425" s="96"/>
      <c r="F425" s="97"/>
      <c r="G425" s="98">
        <f>SUM(G422:G424)</f>
        <v>135405.82999999999</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0.28275</v>
      </c>
      <c r="E429" s="54">
        <f t="shared" ref="E429:E452" si="8">SUM(B429)*D429</f>
        <v>1391.6955</v>
      </c>
      <c r="F429" s="86"/>
      <c r="G429" s="122"/>
      <c r="H429" s="73"/>
      <c r="I429" s="121"/>
    </row>
    <row r="430" spans="1:9" thickBot="1" x14ac:dyDescent="0.25">
      <c r="A430" s="128" t="s">
        <v>83</v>
      </c>
      <c r="B430" s="45">
        <v>4922</v>
      </c>
      <c r="C430" s="106" t="s">
        <v>78</v>
      </c>
      <c r="D430" s="216">
        <v>8.5214999999999996</v>
      </c>
      <c r="E430" s="54">
        <f t="shared" si="8"/>
        <v>41942.822999999997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60.245249999999999</v>
      </c>
      <c r="E432" s="54">
        <f t="shared" si="8"/>
        <v>34641.018749999996</v>
      </c>
      <c r="F432" s="86"/>
      <c r="G432" s="122"/>
      <c r="H432" s="73"/>
      <c r="I432" s="121"/>
    </row>
    <row r="433" spans="1:9" ht="15" x14ac:dyDescent="0.2">
      <c r="A433" s="105" t="s">
        <v>221</v>
      </c>
      <c r="B433" s="45">
        <v>0</v>
      </c>
      <c r="C433" s="106" t="s">
        <v>78</v>
      </c>
      <c r="D433" s="216">
        <v>36.903750000000002</v>
      </c>
      <c r="E433" s="54">
        <f t="shared" si="8"/>
        <v>0</v>
      </c>
      <c r="F433" s="86"/>
      <c r="G433" s="122"/>
      <c r="H433" s="73"/>
      <c r="I433" s="121"/>
    </row>
    <row r="434" spans="1:9" ht="15" x14ac:dyDescent="0.2">
      <c r="A434" s="105" t="s">
        <v>224</v>
      </c>
      <c r="B434" s="45">
        <v>84</v>
      </c>
      <c r="C434" s="106" t="s">
        <v>78</v>
      </c>
      <c r="D434" s="216">
        <v>61.785749999999993</v>
      </c>
      <c r="E434" s="54">
        <f t="shared" si="8"/>
        <v>5190.0029999999997</v>
      </c>
      <c r="F434" s="86"/>
      <c r="G434" s="122"/>
      <c r="H434" s="73"/>
      <c r="I434" s="121"/>
    </row>
    <row r="435" spans="1:9" ht="15" x14ac:dyDescent="0.2">
      <c r="A435" s="105" t="s">
        <v>113</v>
      </c>
      <c r="B435" s="45">
        <v>441</v>
      </c>
      <c r="C435" s="106" t="s">
        <v>78</v>
      </c>
      <c r="D435" s="216">
        <v>36.913499999999999</v>
      </c>
      <c r="E435" s="54">
        <f t="shared" si="8"/>
        <v>16278.853499999999</v>
      </c>
      <c r="F435" s="86"/>
      <c r="G435" s="122"/>
      <c r="H435" s="73"/>
      <c r="I435" s="121"/>
    </row>
    <row r="436" spans="1:9" thickBot="1" x14ac:dyDescent="0.25">
      <c r="A436" s="128" t="s">
        <v>223</v>
      </c>
      <c r="B436" s="45">
        <v>541</v>
      </c>
      <c r="C436" s="106" t="s">
        <v>78</v>
      </c>
      <c r="D436" s="216">
        <v>58.090499999999999</v>
      </c>
      <c r="E436" s="54">
        <f t="shared" si="8"/>
        <v>31426.960500000001</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14.10825</v>
      </c>
      <c r="E438" s="54">
        <f t="shared" si="8"/>
        <v>25324.30875</v>
      </c>
      <c r="F438" s="86"/>
      <c r="G438" s="122"/>
      <c r="H438" s="73"/>
      <c r="I438" s="121"/>
    </row>
    <row r="439" spans="1:9" ht="15" x14ac:dyDescent="0.2">
      <c r="A439" s="105" t="s">
        <v>86</v>
      </c>
      <c r="B439" s="45">
        <v>449</v>
      </c>
      <c r="C439" s="106" t="s">
        <v>78</v>
      </c>
      <c r="D439" s="216">
        <v>25.96425</v>
      </c>
      <c r="E439" s="54">
        <f t="shared" si="8"/>
        <v>11657.948249999999</v>
      </c>
      <c r="F439" s="86"/>
      <c r="G439" s="122"/>
      <c r="H439" s="73"/>
      <c r="I439" s="121"/>
    </row>
    <row r="440" spans="1:9" ht="15" x14ac:dyDescent="0.2">
      <c r="A440" s="100" t="s">
        <v>144</v>
      </c>
      <c r="B440" s="48">
        <v>20</v>
      </c>
      <c r="C440" s="48" t="s">
        <v>138</v>
      </c>
      <c r="D440" s="217">
        <v>165.89625000000001</v>
      </c>
      <c r="E440" s="54">
        <f t="shared" si="8"/>
        <v>3317.9250000000002</v>
      </c>
      <c r="F440" s="86"/>
      <c r="G440" s="122"/>
      <c r="H440" s="73"/>
      <c r="I440" s="121"/>
    </row>
    <row r="441" spans="1:9" ht="15" x14ac:dyDescent="0.2">
      <c r="A441" s="105" t="s">
        <v>252</v>
      </c>
      <c r="B441" s="45">
        <v>307</v>
      </c>
      <c r="C441" s="106" t="s">
        <v>117</v>
      </c>
      <c r="D441" s="216">
        <v>55.964999999999996</v>
      </c>
      <c r="E441" s="54">
        <f t="shared" si="8"/>
        <v>17181.254999999997</v>
      </c>
      <c r="F441" s="86"/>
      <c r="G441" s="122"/>
      <c r="H441" s="73"/>
      <c r="I441" s="121"/>
    </row>
    <row r="442" spans="1:9" thickBot="1" x14ac:dyDescent="0.25">
      <c r="A442" s="128" t="s">
        <v>253</v>
      </c>
      <c r="B442" s="45">
        <v>276</v>
      </c>
      <c r="C442" s="106" t="s">
        <v>117</v>
      </c>
      <c r="D442" s="216">
        <v>67.274999999999991</v>
      </c>
      <c r="E442" s="54">
        <f t="shared" si="8"/>
        <v>18567.899999999998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2925</v>
      </c>
      <c r="E445" s="54">
        <f t="shared" si="8"/>
        <v>58500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417420.69124999997</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300541.89</v>
      </c>
      <c r="H458" s="33"/>
      <c r="I458" s="147"/>
    </row>
    <row r="459" spans="1:9" ht="15" x14ac:dyDescent="0.2">
      <c r="A459" s="114" t="s">
        <v>147</v>
      </c>
      <c r="B459" s="101"/>
      <c r="C459" s="102"/>
      <c r="D459" s="102"/>
      <c r="E459" s="102"/>
      <c r="F459" s="138"/>
      <c r="G459" s="108">
        <f>SUM(G380,G387,G394,G401,G408,G415,G422)</f>
        <v>144934.74000000002</v>
      </c>
      <c r="H459" s="33"/>
      <c r="I459" s="147"/>
    </row>
    <row r="460" spans="1:9" ht="15" x14ac:dyDescent="0.2">
      <c r="A460" s="114" t="s">
        <v>148</v>
      </c>
      <c r="B460" s="101"/>
      <c r="C460" s="102"/>
      <c r="D460" s="102"/>
      <c r="E460" s="102"/>
      <c r="F460" s="138"/>
      <c r="G460" s="108">
        <f>SUM(G382,G389,G396,G403,G410,G417,G424)</f>
        <v>947607.92800000007</v>
      </c>
      <c r="H460" s="33"/>
      <c r="I460" s="147"/>
    </row>
    <row r="461" spans="1:9" ht="15" x14ac:dyDescent="0.2">
      <c r="A461" s="114" t="s">
        <v>149</v>
      </c>
      <c r="B461" s="101"/>
      <c r="C461" s="102"/>
      <c r="D461" s="102"/>
      <c r="E461" s="102"/>
      <c r="F461" s="138"/>
      <c r="G461" s="108">
        <f>SUM(G454)</f>
        <v>417420.69124999997</v>
      </c>
      <c r="H461" s="33"/>
      <c r="I461" s="147"/>
    </row>
    <row r="462" spans="1:9" ht="15" x14ac:dyDescent="0.2">
      <c r="A462" s="114" t="s">
        <v>196</v>
      </c>
      <c r="B462" s="101"/>
      <c r="C462" s="102"/>
      <c r="D462" s="102"/>
      <c r="E462" s="102"/>
      <c r="F462" s="138"/>
      <c r="G462" s="108">
        <f>SUM(G458:G461)*3%</f>
        <v>54315.157477500004</v>
      </c>
      <c r="H462" s="33"/>
      <c r="I462" s="147"/>
    </row>
    <row r="463" spans="1:9" ht="15" x14ac:dyDescent="0.2">
      <c r="A463" s="114" t="s">
        <v>150</v>
      </c>
      <c r="B463" s="101"/>
      <c r="C463" s="102"/>
      <c r="D463" s="102"/>
      <c r="E463" s="102"/>
      <c r="F463" s="138"/>
      <c r="G463" s="108">
        <f>SUM(G458:G462)*E374</f>
        <v>130537.42847092502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1995357.835198425</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178</v>
      </c>
      <c r="B468" s="182"/>
      <c r="C468" s="183"/>
      <c r="D468" s="183"/>
      <c r="E468" s="183"/>
      <c r="F468" s="184"/>
      <c r="G468" s="185">
        <f>SUM(G231)</f>
        <v>2034758.5987794839</v>
      </c>
    </row>
    <row r="469" spans="1:9" ht="24" customHeight="1" thickBot="1" x14ac:dyDescent="0.25">
      <c r="A469" s="224" t="s">
        <v>177</v>
      </c>
      <c r="B469" s="225"/>
      <c r="C469" s="225"/>
      <c r="D469" s="225"/>
      <c r="E469" s="225"/>
      <c r="F469" s="226"/>
      <c r="G469" s="185">
        <f>SUM(G465)</f>
        <v>1995357.835198425</v>
      </c>
    </row>
    <row r="470" spans="1:9" ht="30.95" customHeight="1" thickBot="1" x14ac:dyDescent="0.25">
      <c r="A470" s="224" t="s">
        <v>225</v>
      </c>
      <c r="B470" s="225"/>
      <c r="C470" s="225"/>
      <c r="D470" s="225"/>
      <c r="E470" s="225"/>
      <c r="F470" s="226"/>
      <c r="G470" s="185">
        <f>SUM(G468:G469)</f>
        <v>4030116.4339779089</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246</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7" t="s">
        <v>240</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91"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21">
        <v>1.9300000000000001E-2</v>
      </c>
      <c r="E43" s="54">
        <f>SUM(B43)*D43</f>
        <v>1.0036</v>
      </c>
      <c r="F43" s="251" t="s">
        <v>279</v>
      </c>
      <c r="G43" s="299"/>
      <c r="H43" s="299"/>
      <c r="I43" s="253"/>
    </row>
    <row r="44" spans="1:11" ht="15.75" customHeight="1" x14ac:dyDescent="0.2">
      <c r="A44" s="55" t="s">
        <v>13</v>
      </c>
      <c r="B44" s="48">
        <v>52</v>
      </c>
      <c r="C44" s="48" t="s">
        <v>27</v>
      </c>
      <c r="D44" s="221">
        <v>368.75</v>
      </c>
      <c r="E44" s="54">
        <f t="shared" ref="E44:E107" si="1">SUM(B44)*D44</f>
        <v>19175</v>
      </c>
      <c r="F44" s="251"/>
      <c r="G44" s="299"/>
      <c r="H44" s="299"/>
      <c r="I44" s="253"/>
    </row>
    <row r="45" spans="1:11" ht="15.75" customHeight="1" x14ac:dyDescent="0.2">
      <c r="A45" s="55" t="s">
        <v>15</v>
      </c>
      <c r="B45" s="48">
        <v>52</v>
      </c>
      <c r="C45" s="48" t="s">
        <v>27</v>
      </c>
      <c r="D45" s="221">
        <v>1.9300000000000001E-2</v>
      </c>
      <c r="E45" s="54">
        <f t="shared" si="1"/>
        <v>1.0036</v>
      </c>
      <c r="F45" s="251" t="s">
        <v>281</v>
      </c>
      <c r="G45" s="299"/>
      <c r="H45" s="299"/>
      <c r="I45" s="253"/>
    </row>
    <row r="46" spans="1:11" ht="15.75" customHeight="1" x14ac:dyDescent="0.2">
      <c r="A46" s="55" t="s">
        <v>16</v>
      </c>
      <c r="B46" s="48">
        <v>52</v>
      </c>
      <c r="C46" s="48" t="s">
        <v>27</v>
      </c>
      <c r="D46" s="221">
        <v>1200</v>
      </c>
      <c r="E46" s="54">
        <f t="shared" si="1"/>
        <v>62400</v>
      </c>
      <c r="F46" s="251"/>
      <c r="G46" s="299"/>
      <c r="H46" s="299"/>
      <c r="I46" s="253"/>
    </row>
    <row r="47" spans="1:11" ht="15.75" customHeight="1" x14ac:dyDescent="0.2">
      <c r="A47" s="55" t="s">
        <v>125</v>
      </c>
      <c r="B47" s="48">
        <v>52</v>
      </c>
      <c r="C47" s="48" t="s">
        <v>27</v>
      </c>
      <c r="D47" s="221">
        <v>1.9300000000000001E-2</v>
      </c>
      <c r="E47" s="54">
        <f t="shared" si="1"/>
        <v>1.0036</v>
      </c>
      <c r="F47" s="251" t="s">
        <v>282</v>
      </c>
      <c r="G47" s="299"/>
      <c r="H47" s="299"/>
      <c r="I47" s="253"/>
    </row>
    <row r="48" spans="1:11" ht="15.75" customHeight="1" x14ac:dyDescent="0.2">
      <c r="A48" s="55" t="s">
        <v>123</v>
      </c>
      <c r="B48" s="48">
        <v>52</v>
      </c>
      <c r="C48" s="48" t="s">
        <v>27</v>
      </c>
      <c r="D48" s="221">
        <v>429.04</v>
      </c>
      <c r="E48" s="54">
        <f t="shared" si="1"/>
        <v>22310.080000000002</v>
      </c>
      <c r="F48" s="251"/>
      <c r="G48" s="299"/>
      <c r="H48" s="299"/>
      <c r="I48" s="253"/>
    </row>
    <row r="49" spans="1:9" ht="15.75" customHeight="1" x14ac:dyDescent="0.2">
      <c r="A49" s="55" t="s">
        <v>185</v>
      </c>
      <c r="B49" s="48">
        <v>52</v>
      </c>
      <c r="C49" s="48" t="s">
        <v>27</v>
      </c>
      <c r="D49" s="221">
        <v>404.25</v>
      </c>
      <c r="E49" s="54">
        <f t="shared" si="1"/>
        <v>21021</v>
      </c>
      <c r="F49" s="251"/>
      <c r="G49" s="299"/>
      <c r="H49" s="299"/>
      <c r="I49" s="253"/>
    </row>
    <row r="50" spans="1:9" ht="15.75" customHeight="1" x14ac:dyDescent="0.2">
      <c r="A50" s="55" t="s">
        <v>18</v>
      </c>
      <c r="B50" s="48">
        <v>52</v>
      </c>
      <c r="C50" s="48" t="s">
        <v>27</v>
      </c>
      <c r="D50" s="221">
        <v>1.9300000000000001E-2</v>
      </c>
      <c r="E50" s="54">
        <f t="shared" si="1"/>
        <v>1.0036</v>
      </c>
      <c r="F50" s="251" t="s">
        <v>270</v>
      </c>
      <c r="G50" s="299"/>
      <c r="H50" s="299"/>
      <c r="I50" s="253"/>
    </row>
    <row r="51" spans="1:9" ht="15.75" customHeight="1" thickBot="1" x14ac:dyDescent="0.25">
      <c r="A51" s="55" t="s">
        <v>19</v>
      </c>
      <c r="B51" s="48">
        <v>52</v>
      </c>
      <c r="C51" s="48" t="s">
        <v>27</v>
      </c>
      <c r="D51" s="221">
        <v>55</v>
      </c>
      <c r="E51" s="54">
        <f t="shared" si="1"/>
        <v>2860</v>
      </c>
      <c r="F51" s="251"/>
      <c r="G51" s="299"/>
      <c r="H51" s="299"/>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21">
        <v>1500</v>
      </c>
      <c r="E53" s="54">
        <f t="shared" si="1"/>
        <v>1500</v>
      </c>
      <c r="F53" s="251"/>
      <c r="G53" s="299"/>
      <c r="H53" s="299"/>
      <c r="I53" s="253"/>
    </row>
    <row r="54" spans="1:9" ht="15.75" customHeight="1" x14ac:dyDescent="0.2">
      <c r="A54" s="55" t="s">
        <v>45</v>
      </c>
      <c r="B54" s="48">
        <v>52</v>
      </c>
      <c r="C54" s="48" t="s">
        <v>27</v>
      </c>
      <c r="D54" s="221">
        <v>27.5</v>
      </c>
      <c r="E54" s="54">
        <f t="shared" si="1"/>
        <v>1430</v>
      </c>
      <c r="F54" s="251" t="s">
        <v>288</v>
      </c>
      <c r="G54" s="299"/>
      <c r="H54" s="299"/>
      <c r="I54" s="253"/>
    </row>
    <row r="55" spans="1:9" ht="15.75" customHeight="1" x14ac:dyDescent="0.2">
      <c r="A55" s="58" t="s">
        <v>47</v>
      </c>
      <c r="B55" s="48">
        <v>52</v>
      </c>
      <c r="C55" s="48" t="s">
        <v>27</v>
      </c>
      <c r="D55" s="221">
        <v>27.5</v>
      </c>
      <c r="E55" s="54">
        <f t="shared" si="1"/>
        <v>1430</v>
      </c>
      <c r="F55" s="251" t="s">
        <v>288</v>
      </c>
      <c r="G55" s="299"/>
      <c r="H55" s="299"/>
      <c r="I55" s="253"/>
    </row>
    <row r="56" spans="1:9" ht="15.75" customHeight="1" x14ac:dyDescent="0.2">
      <c r="A56" s="58" t="s">
        <v>21</v>
      </c>
      <c r="B56" s="48">
        <v>52</v>
      </c>
      <c r="C56" s="48" t="s">
        <v>27</v>
      </c>
      <c r="D56" s="221">
        <v>26.25</v>
      </c>
      <c r="E56" s="54">
        <f t="shared" si="1"/>
        <v>1365</v>
      </c>
      <c r="F56" s="251" t="s">
        <v>269</v>
      </c>
      <c r="G56" s="299"/>
      <c r="H56" s="299"/>
      <c r="I56" s="253"/>
    </row>
    <row r="57" spans="1:9" ht="15.75" customHeight="1" x14ac:dyDescent="0.2">
      <c r="A57" s="58" t="s">
        <v>22</v>
      </c>
      <c r="B57" s="48">
        <v>52</v>
      </c>
      <c r="C57" s="48" t="s">
        <v>27</v>
      </c>
      <c r="D57" s="221">
        <v>26.25</v>
      </c>
      <c r="E57" s="54">
        <f t="shared" si="1"/>
        <v>1365</v>
      </c>
      <c r="F57" s="251" t="s">
        <v>269</v>
      </c>
      <c r="G57" s="299"/>
      <c r="H57" s="299"/>
      <c r="I57" s="253"/>
    </row>
    <row r="58" spans="1:9" ht="15.75" customHeight="1" x14ac:dyDescent="0.2">
      <c r="A58" s="58" t="s">
        <v>23</v>
      </c>
      <c r="B58" s="48">
        <v>52</v>
      </c>
      <c r="C58" s="48" t="s">
        <v>27</v>
      </c>
      <c r="D58" s="221">
        <v>55</v>
      </c>
      <c r="E58" s="54">
        <f t="shared" si="1"/>
        <v>2860</v>
      </c>
      <c r="F58" s="251"/>
      <c r="G58" s="299"/>
      <c r="H58" s="299"/>
      <c r="I58" s="253"/>
    </row>
    <row r="59" spans="1:9" ht="15.75" customHeight="1" x14ac:dyDescent="0.2">
      <c r="A59" s="58" t="s">
        <v>48</v>
      </c>
      <c r="B59" s="48">
        <v>52</v>
      </c>
      <c r="C59" s="48" t="s">
        <v>27</v>
      </c>
      <c r="D59" s="221">
        <v>11</v>
      </c>
      <c r="E59" s="54">
        <f t="shared" si="1"/>
        <v>572</v>
      </c>
      <c r="F59" s="251"/>
      <c r="G59" s="299"/>
      <c r="H59" s="299"/>
      <c r="I59" s="253"/>
    </row>
    <row r="60" spans="1:9" ht="15.75" customHeight="1" x14ac:dyDescent="0.2">
      <c r="A60" s="55" t="s">
        <v>124</v>
      </c>
      <c r="B60" s="48">
        <v>52</v>
      </c>
      <c r="C60" s="48" t="s">
        <v>27</v>
      </c>
      <c r="D60" s="221">
        <v>17.88</v>
      </c>
      <c r="E60" s="54">
        <f t="shared" si="1"/>
        <v>929.76</v>
      </c>
      <c r="F60" s="251"/>
      <c r="G60" s="299"/>
      <c r="H60" s="299"/>
      <c r="I60" s="253"/>
    </row>
    <row r="61" spans="1:9" ht="15.75" customHeight="1" x14ac:dyDescent="0.2">
      <c r="A61" s="55" t="s">
        <v>28</v>
      </c>
      <c r="B61" s="48">
        <v>52</v>
      </c>
      <c r="C61" s="48" t="s">
        <v>27</v>
      </c>
      <c r="D61" s="221">
        <v>50</v>
      </c>
      <c r="E61" s="54">
        <f t="shared" si="1"/>
        <v>2600</v>
      </c>
      <c r="F61" s="251"/>
      <c r="G61" s="299"/>
      <c r="H61" s="299"/>
      <c r="I61" s="253"/>
    </row>
    <row r="62" spans="1:9" ht="15.75" customHeight="1" x14ac:dyDescent="0.2">
      <c r="A62" s="57" t="s">
        <v>29</v>
      </c>
      <c r="B62" s="48">
        <v>52</v>
      </c>
      <c r="C62" s="48" t="s">
        <v>27</v>
      </c>
      <c r="D62" s="221">
        <v>27.4</v>
      </c>
      <c r="E62" s="54">
        <f t="shared" si="1"/>
        <v>1424.8</v>
      </c>
      <c r="F62" s="251"/>
      <c r="G62" s="299"/>
      <c r="H62" s="299"/>
      <c r="I62" s="253"/>
    </row>
    <row r="63" spans="1:9" ht="15.75" customHeight="1" x14ac:dyDescent="0.2">
      <c r="A63" s="55" t="s">
        <v>26</v>
      </c>
      <c r="B63" s="168">
        <v>1</v>
      </c>
      <c r="C63" s="48" t="s">
        <v>31</v>
      </c>
      <c r="D63" s="221">
        <v>50</v>
      </c>
      <c r="E63" s="54">
        <f t="shared" si="1"/>
        <v>50</v>
      </c>
      <c r="F63" s="251"/>
      <c r="G63" s="299"/>
      <c r="H63" s="299"/>
      <c r="I63" s="253"/>
    </row>
    <row r="64" spans="1:9" ht="15.75" customHeight="1" x14ac:dyDescent="0.2">
      <c r="A64" s="55" t="s">
        <v>44</v>
      </c>
      <c r="B64" s="168">
        <v>1</v>
      </c>
      <c r="C64" s="48" t="s">
        <v>31</v>
      </c>
      <c r="D64" s="221">
        <v>500</v>
      </c>
      <c r="E64" s="54">
        <f t="shared" si="1"/>
        <v>500</v>
      </c>
      <c r="F64" s="251"/>
      <c r="G64" s="299"/>
      <c r="H64" s="299"/>
      <c r="I64" s="253"/>
    </row>
    <row r="65" spans="1:9" ht="15.75" customHeight="1" thickBot="1" x14ac:dyDescent="0.25">
      <c r="A65" s="169" t="s">
        <v>195</v>
      </c>
      <c r="B65" s="168">
        <v>1</v>
      </c>
      <c r="C65" s="48" t="s">
        <v>31</v>
      </c>
      <c r="D65" s="221">
        <v>1500</v>
      </c>
      <c r="E65" s="54">
        <f t="shared" si="1"/>
        <v>1500</v>
      </c>
      <c r="F65" s="251"/>
      <c r="G65" s="299"/>
      <c r="H65" s="299"/>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v>55</v>
      </c>
      <c r="E67" s="188">
        <f t="shared" si="1"/>
        <v>2860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21">
        <v>1181.7</v>
      </c>
      <c r="E69" s="54">
        <f t="shared" si="1"/>
        <v>1181.7</v>
      </c>
      <c r="F69" s="251"/>
      <c r="G69" s="252"/>
      <c r="H69" s="252"/>
      <c r="I69" s="253"/>
    </row>
    <row r="70" spans="1:9" ht="15.75" customHeight="1" x14ac:dyDescent="0.2">
      <c r="A70" s="55" t="s">
        <v>189</v>
      </c>
      <c r="B70" s="168">
        <v>1</v>
      </c>
      <c r="C70" s="168" t="s">
        <v>77</v>
      </c>
      <c r="D70" s="221">
        <v>1000</v>
      </c>
      <c r="E70" s="54">
        <f t="shared" si="1"/>
        <v>1000</v>
      </c>
      <c r="F70" s="251"/>
      <c r="G70" s="252"/>
      <c r="H70" s="252"/>
      <c r="I70" s="253"/>
    </row>
    <row r="71" spans="1:9" ht="15.75" customHeight="1" x14ac:dyDescent="0.2">
      <c r="A71" s="55" t="s">
        <v>51</v>
      </c>
      <c r="B71" s="48">
        <v>1</v>
      </c>
      <c r="C71" s="168" t="s">
        <v>77</v>
      </c>
      <c r="D71" s="221">
        <v>370</v>
      </c>
      <c r="E71" s="54">
        <f t="shared" si="1"/>
        <v>370</v>
      </c>
      <c r="F71" s="251"/>
      <c r="G71" s="252"/>
      <c r="H71" s="252"/>
      <c r="I71" s="253"/>
    </row>
    <row r="72" spans="1:9" ht="15.75" customHeight="1" x14ac:dyDescent="0.2">
      <c r="A72" s="55" t="s">
        <v>52</v>
      </c>
      <c r="B72" s="48">
        <v>1</v>
      </c>
      <c r="C72" s="168" t="s">
        <v>77</v>
      </c>
      <c r="D72" s="221">
        <v>5378.69</v>
      </c>
      <c r="E72" s="54">
        <f t="shared" si="1"/>
        <v>5378.69</v>
      </c>
      <c r="F72" s="251"/>
      <c r="G72" s="252"/>
      <c r="H72" s="252"/>
      <c r="I72" s="253"/>
    </row>
    <row r="73" spans="1:9" ht="15.75" customHeight="1" thickBot="1" x14ac:dyDescent="0.25">
      <c r="A73" s="55" t="s">
        <v>98</v>
      </c>
      <c r="B73" s="168">
        <v>1</v>
      </c>
      <c r="C73" s="48" t="s">
        <v>77</v>
      </c>
      <c r="D73" s="221">
        <v>500</v>
      </c>
      <c r="E73" s="54">
        <f t="shared" si="1"/>
        <v>500</v>
      </c>
      <c r="F73" s="251"/>
      <c r="G73" s="252"/>
      <c r="H73" s="252"/>
      <c r="I73" s="253"/>
    </row>
    <row r="74" spans="1:9" ht="15.75" customHeight="1" thickTop="1" thickBot="1" x14ac:dyDescent="0.25">
      <c r="A74" s="56" t="s">
        <v>126</v>
      </c>
      <c r="B74" s="48"/>
      <c r="C74" s="48"/>
      <c r="D74" s="199"/>
      <c r="E74" s="54"/>
      <c r="F74" s="300"/>
      <c r="G74" s="301"/>
      <c r="H74" s="301"/>
      <c r="I74" s="302"/>
    </row>
    <row r="75" spans="1:9" ht="15.75" customHeight="1" thickTop="1" x14ac:dyDescent="0.2">
      <c r="A75" s="55" t="s">
        <v>33</v>
      </c>
      <c r="B75" s="48">
        <v>52</v>
      </c>
      <c r="C75" s="48" t="s">
        <v>27</v>
      </c>
      <c r="D75" s="221">
        <v>45.12</v>
      </c>
      <c r="E75" s="54">
        <f t="shared" si="1"/>
        <v>2346.2399999999998</v>
      </c>
      <c r="F75" s="251"/>
      <c r="G75" s="252"/>
      <c r="H75" s="252"/>
      <c r="I75" s="253"/>
    </row>
    <row r="76" spans="1:9" ht="15.75" customHeight="1" x14ac:dyDescent="0.2">
      <c r="A76" s="55" t="s">
        <v>99</v>
      </c>
      <c r="B76" s="48">
        <v>52</v>
      </c>
      <c r="C76" s="48" t="s">
        <v>27</v>
      </c>
      <c r="D76" s="221">
        <v>11.54</v>
      </c>
      <c r="E76" s="54">
        <f t="shared" si="1"/>
        <v>600.07999999999993</v>
      </c>
      <c r="F76" s="251"/>
      <c r="G76" s="252"/>
      <c r="H76" s="252"/>
      <c r="I76" s="253"/>
    </row>
    <row r="77" spans="1:9" ht="15.75" customHeight="1" x14ac:dyDescent="0.2">
      <c r="A77" s="55" t="s">
        <v>127</v>
      </c>
      <c r="B77" s="48">
        <v>52</v>
      </c>
      <c r="C77" s="48" t="s">
        <v>27</v>
      </c>
      <c r="D77" s="221">
        <v>149.52000000000001</v>
      </c>
      <c r="E77" s="54">
        <f t="shared" si="1"/>
        <v>7775.0400000000009</v>
      </c>
      <c r="F77" s="251"/>
      <c r="G77" s="252"/>
      <c r="H77" s="252"/>
      <c r="I77" s="253"/>
    </row>
    <row r="78" spans="1:9" ht="15.75" customHeight="1" thickBot="1" x14ac:dyDescent="0.25">
      <c r="A78" s="55" t="s">
        <v>34</v>
      </c>
      <c r="B78" s="48">
        <v>52</v>
      </c>
      <c r="C78" s="48" t="s">
        <v>27</v>
      </c>
      <c r="D78" s="221">
        <v>9.6199999999999992</v>
      </c>
      <c r="E78" s="54">
        <f t="shared" si="1"/>
        <v>500.23999999999995</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21">
        <v>828</v>
      </c>
      <c r="E80" s="54">
        <f t="shared" si="1"/>
        <v>43056</v>
      </c>
      <c r="F80" s="251"/>
      <c r="G80" s="299"/>
      <c r="H80" s="299"/>
      <c r="I80" s="253"/>
    </row>
    <row r="81" spans="1:9" ht="15.75" customHeight="1" x14ac:dyDescent="0.2">
      <c r="A81" s="55" t="s">
        <v>37</v>
      </c>
      <c r="B81" s="168">
        <v>1</v>
      </c>
      <c r="C81" s="48" t="s">
        <v>77</v>
      </c>
      <c r="D81" s="221">
        <v>310</v>
      </c>
      <c r="E81" s="54">
        <f t="shared" si="1"/>
        <v>310</v>
      </c>
      <c r="F81" s="251"/>
      <c r="G81" s="299"/>
      <c r="H81" s="299"/>
      <c r="I81" s="253"/>
    </row>
    <row r="82" spans="1:9" ht="15.75" customHeight="1" x14ac:dyDescent="0.2">
      <c r="A82" s="55" t="s">
        <v>38</v>
      </c>
      <c r="B82" s="168">
        <v>1</v>
      </c>
      <c r="C82" s="48" t="s">
        <v>77</v>
      </c>
      <c r="D82" s="221">
        <v>1000</v>
      </c>
      <c r="E82" s="54">
        <f t="shared" si="1"/>
        <v>1000</v>
      </c>
      <c r="F82" s="251"/>
      <c r="G82" s="299"/>
      <c r="H82" s="299"/>
      <c r="I82" s="253"/>
    </row>
    <row r="83" spans="1:9" ht="15.75" customHeight="1" x14ac:dyDescent="0.2">
      <c r="A83" s="55" t="s">
        <v>53</v>
      </c>
      <c r="B83" s="168">
        <v>1</v>
      </c>
      <c r="C83" s="48" t="s">
        <v>77</v>
      </c>
      <c r="D83" s="221">
        <v>1</v>
      </c>
      <c r="E83" s="54">
        <f t="shared" si="1"/>
        <v>1</v>
      </c>
      <c r="F83" s="251" t="s">
        <v>271</v>
      </c>
      <c r="G83" s="299"/>
      <c r="H83" s="299"/>
      <c r="I83" s="253"/>
    </row>
    <row r="84" spans="1:9" ht="15.75" customHeight="1" thickBot="1" x14ac:dyDescent="0.25">
      <c r="A84" s="55" t="s">
        <v>54</v>
      </c>
      <c r="B84" s="48">
        <v>52</v>
      </c>
      <c r="C84" s="48" t="s">
        <v>27</v>
      </c>
      <c r="D84" s="221">
        <v>250</v>
      </c>
      <c r="E84" s="54">
        <f t="shared" si="1"/>
        <v>13000</v>
      </c>
      <c r="F84" s="251"/>
      <c r="G84" s="299"/>
      <c r="H84" s="299"/>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26</v>
      </c>
      <c r="C86" s="48" t="s">
        <v>27</v>
      </c>
      <c r="D86" s="221">
        <v>1116.54</v>
      </c>
      <c r="E86" s="54">
        <f t="shared" si="1"/>
        <v>29030.04</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21">
        <v>30</v>
      </c>
      <c r="E88" s="54">
        <f t="shared" si="1"/>
        <v>780</v>
      </c>
      <c r="F88" s="251" t="s">
        <v>272</v>
      </c>
      <c r="G88" s="299"/>
      <c r="H88" s="299"/>
      <c r="I88" s="253"/>
    </row>
    <row r="89" spans="1:9" ht="15.75" customHeight="1" x14ac:dyDescent="0.2">
      <c r="A89" s="59" t="s">
        <v>101</v>
      </c>
      <c r="B89" s="170">
        <v>26</v>
      </c>
      <c r="C89" s="48" t="s">
        <v>27</v>
      </c>
      <c r="D89" s="221">
        <v>11.54</v>
      </c>
      <c r="E89" s="54">
        <f t="shared" si="1"/>
        <v>300.03999999999996</v>
      </c>
      <c r="F89" s="251" t="s">
        <v>273</v>
      </c>
      <c r="G89" s="299"/>
      <c r="H89" s="299"/>
      <c r="I89" s="253"/>
    </row>
    <row r="90" spans="1:9" ht="15.75" customHeight="1" x14ac:dyDescent="0.2">
      <c r="A90" s="59" t="s">
        <v>102</v>
      </c>
      <c r="B90" s="170">
        <v>26</v>
      </c>
      <c r="C90" s="48" t="s">
        <v>27</v>
      </c>
      <c r="D90" s="221">
        <v>120</v>
      </c>
      <c r="E90" s="54">
        <f t="shared" si="1"/>
        <v>3120</v>
      </c>
      <c r="F90" s="251"/>
      <c r="G90" s="299"/>
      <c r="H90" s="299"/>
      <c r="I90" s="253"/>
    </row>
    <row r="91" spans="1:9" ht="15.75" customHeight="1" x14ac:dyDescent="0.2">
      <c r="A91" s="59" t="s">
        <v>103</v>
      </c>
      <c r="B91" s="170">
        <v>26</v>
      </c>
      <c r="C91" s="48" t="s">
        <v>27</v>
      </c>
      <c r="D91" s="221">
        <v>3.8399999999999997E-2</v>
      </c>
      <c r="E91" s="54">
        <f t="shared" si="1"/>
        <v>0.99839999999999995</v>
      </c>
      <c r="F91" s="251" t="s">
        <v>277</v>
      </c>
      <c r="G91" s="299"/>
      <c r="H91" s="299"/>
      <c r="I91" s="253"/>
    </row>
    <row r="92" spans="1:9" ht="15.75" customHeight="1" thickBot="1" x14ac:dyDescent="0.25">
      <c r="A92" s="57" t="s">
        <v>104</v>
      </c>
      <c r="B92" s="170">
        <v>26</v>
      </c>
      <c r="C92" s="48" t="s">
        <v>27</v>
      </c>
      <c r="D92" s="221">
        <v>54.81</v>
      </c>
      <c r="E92" s="54">
        <f t="shared" si="1"/>
        <v>1425.06</v>
      </c>
      <c r="F92" s="251"/>
      <c r="G92" s="299"/>
      <c r="H92" s="299"/>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21">
        <v>100</v>
      </c>
      <c r="E94" s="54">
        <f t="shared" si="1"/>
        <v>100</v>
      </c>
      <c r="F94" s="251"/>
      <c r="G94" s="299"/>
      <c r="H94" s="299"/>
      <c r="I94" s="253"/>
    </row>
    <row r="95" spans="1:9" ht="15.75" customHeight="1" x14ac:dyDescent="0.2">
      <c r="A95" s="57" t="s">
        <v>60</v>
      </c>
      <c r="B95" s="168">
        <v>1</v>
      </c>
      <c r="C95" s="48" t="s">
        <v>77</v>
      </c>
      <c r="D95" s="221">
        <v>1</v>
      </c>
      <c r="E95" s="54">
        <f t="shared" si="1"/>
        <v>1</v>
      </c>
      <c r="F95" s="251" t="s">
        <v>284</v>
      </c>
      <c r="G95" s="299"/>
      <c r="H95" s="299"/>
      <c r="I95" s="253"/>
    </row>
    <row r="96" spans="1:9" ht="15.75" customHeight="1" thickBot="1" x14ac:dyDescent="0.25">
      <c r="A96" s="57" t="s">
        <v>61</v>
      </c>
      <c r="B96" s="168">
        <v>1</v>
      </c>
      <c r="C96" s="48" t="s">
        <v>77</v>
      </c>
      <c r="D96" s="221">
        <v>1500</v>
      </c>
      <c r="E96" s="54">
        <f t="shared" si="1"/>
        <v>1500</v>
      </c>
      <c r="F96" s="251"/>
      <c r="G96" s="299"/>
      <c r="H96" s="299"/>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21">
        <v>39763.4</v>
      </c>
      <c r="E98" s="54">
        <f t="shared" si="1"/>
        <v>39763.4</v>
      </c>
      <c r="F98" s="251"/>
      <c r="G98" s="299"/>
      <c r="H98" s="299"/>
      <c r="I98" s="253"/>
    </row>
    <row r="99" spans="1:9" ht="15.75" customHeight="1" x14ac:dyDescent="0.2">
      <c r="A99" s="59" t="s">
        <v>105</v>
      </c>
      <c r="B99" s="168">
        <v>1</v>
      </c>
      <c r="C99" s="48" t="s">
        <v>77</v>
      </c>
      <c r="D99" s="221">
        <v>1</v>
      </c>
      <c r="E99" s="54">
        <f t="shared" si="1"/>
        <v>1</v>
      </c>
      <c r="F99" s="251" t="s">
        <v>283</v>
      </c>
      <c r="G99" s="299"/>
      <c r="H99" s="299"/>
      <c r="I99" s="253"/>
    </row>
    <row r="100" spans="1:9" ht="15.75" customHeight="1" thickBot="1" x14ac:dyDescent="0.25">
      <c r="A100" s="57" t="s">
        <v>106</v>
      </c>
      <c r="B100" s="168">
        <v>1</v>
      </c>
      <c r="C100" s="48" t="s">
        <v>77</v>
      </c>
      <c r="D100" s="221">
        <v>10558.34</v>
      </c>
      <c r="E100" s="54">
        <f t="shared" si="1"/>
        <v>10558.34</v>
      </c>
      <c r="F100" s="251"/>
      <c r="G100" s="299"/>
      <c r="H100" s="299"/>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21">
        <v>1000</v>
      </c>
      <c r="E102" s="54">
        <f t="shared" si="1"/>
        <v>1000</v>
      </c>
      <c r="F102" s="251"/>
      <c r="G102" s="299"/>
      <c r="H102" s="299"/>
      <c r="I102" s="253"/>
    </row>
    <row r="103" spans="1:9" ht="15.75" customHeight="1" x14ac:dyDescent="0.2">
      <c r="A103" s="57" t="s">
        <v>107</v>
      </c>
      <c r="B103" s="48">
        <v>1</v>
      </c>
      <c r="C103" s="48" t="s">
        <v>77</v>
      </c>
      <c r="D103" s="221">
        <v>1</v>
      </c>
      <c r="E103" s="54">
        <f t="shared" si="1"/>
        <v>1</v>
      </c>
      <c r="F103" s="251" t="s">
        <v>287</v>
      </c>
      <c r="G103" s="299"/>
      <c r="H103" s="299"/>
      <c r="I103" s="253"/>
    </row>
    <row r="104" spans="1:9" ht="15.75" customHeight="1" x14ac:dyDescent="0.2">
      <c r="A104" s="57" t="s">
        <v>64</v>
      </c>
      <c r="B104" s="48">
        <v>1</v>
      </c>
      <c r="C104" s="48" t="s">
        <v>77</v>
      </c>
      <c r="D104" s="221">
        <v>1</v>
      </c>
      <c r="E104" s="54">
        <f t="shared" si="1"/>
        <v>1</v>
      </c>
      <c r="F104" s="251" t="s">
        <v>284</v>
      </c>
      <c r="G104" s="299"/>
      <c r="H104" s="299"/>
      <c r="I104" s="253"/>
    </row>
    <row r="105" spans="1:9" ht="15.75" customHeight="1" x14ac:dyDescent="0.2">
      <c r="A105" s="57" t="s">
        <v>65</v>
      </c>
      <c r="B105" s="48">
        <v>1</v>
      </c>
      <c r="C105" s="48" t="s">
        <v>77</v>
      </c>
      <c r="D105" s="221">
        <v>470</v>
      </c>
      <c r="E105" s="54">
        <f t="shared" si="1"/>
        <v>470</v>
      </c>
      <c r="F105" s="251"/>
      <c r="G105" s="299"/>
      <c r="H105" s="299"/>
      <c r="I105" s="253"/>
    </row>
    <row r="106" spans="1:9" ht="15.75" customHeight="1" x14ac:dyDescent="0.2">
      <c r="A106" s="57" t="s">
        <v>66</v>
      </c>
      <c r="B106" s="48">
        <v>1</v>
      </c>
      <c r="C106" s="48" t="s">
        <v>77</v>
      </c>
      <c r="D106" s="221">
        <v>1100</v>
      </c>
      <c r="E106" s="54">
        <f t="shared" si="1"/>
        <v>1100</v>
      </c>
      <c r="F106" s="251"/>
      <c r="G106" s="299"/>
      <c r="H106" s="299"/>
      <c r="I106" s="253"/>
    </row>
    <row r="107" spans="1:9" ht="15.75" customHeight="1" x14ac:dyDescent="0.2">
      <c r="A107" s="57" t="s">
        <v>67</v>
      </c>
      <c r="B107" s="48">
        <v>1</v>
      </c>
      <c r="C107" s="48" t="s">
        <v>77</v>
      </c>
      <c r="D107" s="221">
        <v>660</v>
      </c>
      <c r="E107" s="54">
        <f t="shared" si="1"/>
        <v>660</v>
      </c>
      <c r="F107" s="251"/>
      <c r="G107" s="299"/>
      <c r="H107" s="299"/>
      <c r="I107" s="253"/>
    </row>
    <row r="108" spans="1:9" ht="15.75" customHeight="1" x14ac:dyDescent="0.2">
      <c r="A108" s="57" t="s">
        <v>133</v>
      </c>
      <c r="B108" s="48">
        <v>1</v>
      </c>
      <c r="C108" s="48" t="s">
        <v>77</v>
      </c>
      <c r="D108" s="221">
        <v>3400</v>
      </c>
      <c r="E108" s="54">
        <f t="shared" ref="E108:E132" si="2">SUM(B108)*D108</f>
        <v>3400</v>
      </c>
      <c r="F108" s="251"/>
      <c r="G108" s="299"/>
      <c r="H108" s="299"/>
      <c r="I108" s="253"/>
    </row>
    <row r="109" spans="1:9" ht="15.75" customHeight="1" x14ac:dyDescent="0.2">
      <c r="A109" s="57" t="s">
        <v>132</v>
      </c>
      <c r="B109" s="171">
        <v>15</v>
      </c>
      <c r="C109" s="48" t="s">
        <v>138</v>
      </c>
      <c r="D109" s="221">
        <v>15.466666</v>
      </c>
      <c r="E109" s="54">
        <f t="shared" si="2"/>
        <v>231.99999</v>
      </c>
      <c r="F109" s="251" t="s">
        <v>285</v>
      </c>
      <c r="G109" s="299"/>
      <c r="H109" s="299"/>
      <c r="I109" s="253"/>
    </row>
    <row r="110" spans="1:9" ht="15.75" customHeight="1" x14ac:dyDescent="0.2">
      <c r="A110" s="57" t="s">
        <v>140</v>
      </c>
      <c r="B110" s="48">
        <v>1</v>
      </c>
      <c r="C110" s="48" t="s">
        <v>77</v>
      </c>
      <c r="D110" s="221">
        <f>(7966.2+1750)+(2000)+(307)+(500)+(371)</f>
        <v>12894.2</v>
      </c>
      <c r="E110" s="54">
        <f t="shared" si="2"/>
        <v>12894.2</v>
      </c>
      <c r="F110" s="251" t="s">
        <v>235</v>
      </c>
      <c r="G110" s="299"/>
      <c r="H110" s="299"/>
      <c r="I110" s="253"/>
    </row>
    <row r="111" spans="1:9" ht="15.75" customHeight="1" thickBot="1" x14ac:dyDescent="0.25">
      <c r="A111" s="57" t="s">
        <v>190</v>
      </c>
      <c r="B111" s="168">
        <v>1</v>
      </c>
      <c r="C111" s="48" t="s">
        <v>77</v>
      </c>
      <c r="D111" s="221">
        <v>12050</v>
      </c>
      <c r="E111" s="54">
        <f t="shared" si="2"/>
        <v>12050</v>
      </c>
      <c r="F111" s="251" t="s">
        <v>207</v>
      </c>
      <c r="G111" s="299"/>
      <c r="H111" s="299"/>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21">
        <v>2000</v>
      </c>
      <c r="E113" s="54">
        <f t="shared" si="2"/>
        <v>2000</v>
      </c>
      <c r="F113" s="251"/>
      <c r="G113" s="299"/>
      <c r="H113" s="299"/>
      <c r="I113" s="253"/>
    </row>
    <row r="114" spans="1:9" ht="15.75" customHeight="1" x14ac:dyDescent="0.2">
      <c r="A114" s="57" t="s">
        <v>70</v>
      </c>
      <c r="B114" s="168">
        <v>1</v>
      </c>
      <c r="C114" s="48" t="s">
        <v>77</v>
      </c>
      <c r="D114" s="221">
        <v>572</v>
      </c>
      <c r="E114" s="54">
        <f t="shared" si="2"/>
        <v>572</v>
      </c>
      <c r="F114" s="251"/>
      <c r="G114" s="299"/>
      <c r="H114" s="299"/>
      <c r="I114" s="253"/>
    </row>
    <row r="115" spans="1:9" ht="15.75" customHeight="1" x14ac:dyDescent="0.2">
      <c r="A115" s="55" t="s">
        <v>42</v>
      </c>
      <c r="B115" s="168">
        <v>1</v>
      </c>
      <c r="C115" s="48" t="s">
        <v>31</v>
      </c>
      <c r="D115" s="221">
        <v>100</v>
      </c>
      <c r="E115" s="54">
        <f t="shared" si="2"/>
        <v>100</v>
      </c>
      <c r="F115" s="251"/>
      <c r="G115" s="299"/>
      <c r="H115" s="299"/>
      <c r="I115" s="253"/>
    </row>
    <row r="116" spans="1:9" ht="15.75" customHeight="1" x14ac:dyDescent="0.2">
      <c r="A116" s="57" t="s">
        <v>134</v>
      </c>
      <c r="B116" s="168">
        <v>1</v>
      </c>
      <c r="C116" s="48" t="s">
        <v>77</v>
      </c>
      <c r="D116" s="221">
        <v>1</v>
      </c>
      <c r="E116" s="54">
        <f t="shared" si="2"/>
        <v>1</v>
      </c>
      <c r="F116" s="251" t="s">
        <v>286</v>
      </c>
      <c r="G116" s="299"/>
      <c r="H116" s="299"/>
      <c r="I116" s="253"/>
    </row>
    <row r="117" spans="1:9" ht="15.75" customHeight="1" thickBot="1" x14ac:dyDescent="0.25">
      <c r="A117" s="57" t="s">
        <v>71</v>
      </c>
      <c r="B117" s="168">
        <v>1</v>
      </c>
      <c r="C117" s="48" t="s">
        <v>77</v>
      </c>
      <c r="D117" s="221">
        <v>2300</v>
      </c>
      <c r="E117" s="54">
        <f t="shared" si="2"/>
        <v>2300</v>
      </c>
      <c r="F117" s="251"/>
      <c r="G117" s="299"/>
      <c r="H117" s="299"/>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21">
        <v>500</v>
      </c>
      <c r="E119" s="54">
        <f t="shared" si="2"/>
        <v>500</v>
      </c>
      <c r="F119" s="251"/>
      <c r="G119" s="252"/>
      <c r="H119" s="252"/>
      <c r="I119" s="253"/>
    </row>
    <row r="120" spans="1:9" ht="15.75" customHeight="1" x14ac:dyDescent="0.2">
      <c r="A120" s="57" t="s">
        <v>136</v>
      </c>
      <c r="B120" s="168">
        <v>1</v>
      </c>
      <c r="C120" s="48" t="s">
        <v>77</v>
      </c>
      <c r="D120" s="221">
        <v>3900</v>
      </c>
      <c r="E120" s="54">
        <f t="shared" si="2"/>
        <v>3900</v>
      </c>
      <c r="F120" s="251"/>
      <c r="G120" s="252"/>
      <c r="H120" s="252"/>
      <c r="I120" s="253"/>
    </row>
    <row r="121" spans="1:9" ht="15.75" customHeight="1" x14ac:dyDescent="0.2">
      <c r="A121" s="57" t="s">
        <v>108</v>
      </c>
      <c r="B121" s="168">
        <v>1</v>
      </c>
      <c r="C121" s="48" t="s">
        <v>77</v>
      </c>
      <c r="D121" s="221">
        <v>2400</v>
      </c>
      <c r="E121" s="54">
        <f t="shared" si="2"/>
        <v>2400</v>
      </c>
      <c r="F121" s="251"/>
      <c r="G121" s="252"/>
      <c r="H121" s="252"/>
      <c r="I121" s="253"/>
    </row>
    <row r="122" spans="1:9" ht="15.75" customHeight="1" x14ac:dyDescent="0.2">
      <c r="A122" s="57" t="s">
        <v>137</v>
      </c>
      <c r="B122" s="48">
        <v>2</v>
      </c>
      <c r="C122" s="48" t="s">
        <v>138</v>
      </c>
      <c r="D122" s="221">
        <v>200</v>
      </c>
      <c r="E122" s="54">
        <f t="shared" si="2"/>
        <v>400</v>
      </c>
      <c r="F122" s="251"/>
      <c r="G122" s="252"/>
      <c r="H122" s="252"/>
      <c r="I122" s="253"/>
    </row>
    <row r="123" spans="1:9" ht="15.75" customHeight="1" x14ac:dyDescent="0.2">
      <c r="A123" s="57" t="s">
        <v>109</v>
      </c>
      <c r="B123" s="48">
        <v>1</v>
      </c>
      <c r="C123" s="48" t="s">
        <v>77</v>
      </c>
      <c r="D123" s="221">
        <v>300</v>
      </c>
      <c r="E123" s="54">
        <f t="shared" si="2"/>
        <v>300</v>
      </c>
      <c r="F123" s="251"/>
      <c r="G123" s="252"/>
      <c r="H123" s="252"/>
      <c r="I123" s="253"/>
    </row>
    <row r="124" spans="1:9" ht="15.75" customHeight="1" thickBot="1" x14ac:dyDescent="0.25">
      <c r="A124" s="57" t="s">
        <v>192</v>
      </c>
      <c r="B124" s="168">
        <v>20</v>
      </c>
      <c r="C124" s="168" t="s">
        <v>138</v>
      </c>
      <c r="D124" s="221">
        <v>5</v>
      </c>
      <c r="E124" s="54">
        <f t="shared" si="2"/>
        <v>100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21">
        <v>1</v>
      </c>
      <c r="E126" s="54">
        <f t="shared" si="2"/>
        <v>1</v>
      </c>
      <c r="F126" s="251" t="s">
        <v>276</v>
      </c>
      <c r="G126" s="299"/>
      <c r="H126" s="299"/>
      <c r="I126" s="253"/>
    </row>
    <row r="127" spans="1:9" ht="15.75" customHeight="1" x14ac:dyDescent="0.2">
      <c r="A127" s="55" t="s">
        <v>139</v>
      </c>
      <c r="B127" s="168">
        <v>1</v>
      </c>
      <c r="C127" s="48" t="s">
        <v>31</v>
      </c>
      <c r="D127" s="221">
        <v>5250</v>
      </c>
      <c r="E127" s="54">
        <f t="shared" si="2"/>
        <v>5250</v>
      </c>
      <c r="F127" s="251"/>
      <c r="G127" s="299"/>
      <c r="H127" s="299"/>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21">
        <v>50</v>
      </c>
      <c r="E130" s="54">
        <f t="shared" si="2"/>
        <v>1000</v>
      </c>
      <c r="F130" s="251"/>
      <c r="G130" s="252"/>
      <c r="H130" s="252"/>
      <c r="I130" s="253"/>
    </row>
    <row r="131" spans="1:9" ht="15.75" customHeight="1" x14ac:dyDescent="0.2">
      <c r="A131" s="55" t="s">
        <v>75</v>
      </c>
      <c r="B131" s="168">
        <v>1</v>
      </c>
      <c r="C131" s="48" t="s">
        <v>77</v>
      </c>
      <c r="D131" s="221">
        <v>500</v>
      </c>
      <c r="E131" s="54">
        <f t="shared" si="2"/>
        <v>500</v>
      </c>
      <c r="F131" s="251"/>
      <c r="G131" s="252"/>
      <c r="H131" s="252"/>
      <c r="I131" s="253"/>
    </row>
    <row r="132" spans="1:9" ht="15.75" customHeight="1" x14ac:dyDescent="0.2">
      <c r="A132" s="55" t="s">
        <v>76</v>
      </c>
      <c r="B132" s="168">
        <v>1</v>
      </c>
      <c r="C132" s="48" t="s">
        <v>77</v>
      </c>
      <c r="D132" s="221">
        <v>1000</v>
      </c>
      <c r="E132" s="54">
        <f t="shared" si="2"/>
        <v>1000</v>
      </c>
      <c r="F132" s="251" t="s">
        <v>274</v>
      </c>
      <c r="G132" s="299"/>
      <c r="H132" s="299"/>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363887.72279000003</v>
      </c>
      <c r="F134" s="245"/>
      <c r="G134" s="246"/>
      <c r="H134" s="246"/>
      <c r="I134" s="247"/>
    </row>
    <row r="135" spans="1:9" ht="23.25" customHeight="1" thickTop="1" thickBot="1" x14ac:dyDescent="0.25">
      <c r="A135" s="60" t="s">
        <v>157</v>
      </c>
      <c r="B135" s="61"/>
      <c r="C135" s="62"/>
      <c r="D135" s="63"/>
      <c r="E135" s="64">
        <f>SUM(E134)/B23</f>
        <v>6997.8408228846156</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137.09</v>
      </c>
      <c r="E146" s="86">
        <f>SUM(B146)*D146</f>
        <v>8389.9080000000013</v>
      </c>
      <c r="F146" s="90">
        <v>4</v>
      </c>
      <c r="G146" s="91">
        <f>SUM(E146*F146)</f>
        <v>33559.632000000005</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4</v>
      </c>
      <c r="G148" s="94">
        <f>SUM(E148*F148)</f>
        <v>192356.49600000001</v>
      </c>
      <c r="H148" s="88"/>
      <c r="I148" s="83"/>
    </row>
    <row r="149" spans="1:9" thickBot="1" x14ac:dyDescent="0.25">
      <c r="A149" s="95" t="s">
        <v>169</v>
      </c>
      <c r="B149" s="47"/>
      <c r="C149" s="96"/>
      <c r="D149" s="96"/>
      <c r="E149" s="96"/>
      <c r="F149" s="97"/>
      <c r="G149" s="98">
        <f>SUM(G146:G148)</f>
        <v>225916.12800000003</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80.73</v>
      </c>
      <c r="E153" s="86">
        <f>SUM(B153)*D153</f>
        <v>5659.1729999999998</v>
      </c>
      <c r="F153" s="90">
        <v>4</v>
      </c>
      <c r="G153" s="91">
        <f>SUM(E153*F153)</f>
        <v>22636.691999999999</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527.44000000000005</v>
      </c>
      <c r="E155" s="86">
        <f>SUM(B155)*D155</f>
        <v>36973.544000000002</v>
      </c>
      <c r="F155" s="93">
        <v>4</v>
      </c>
      <c r="G155" s="94">
        <f>SUM(E155*F155)</f>
        <v>147894.17600000001</v>
      </c>
      <c r="H155" s="88"/>
      <c r="I155" s="83"/>
    </row>
    <row r="156" spans="1:9" thickBot="1" x14ac:dyDescent="0.25">
      <c r="A156" s="95" t="s">
        <v>170</v>
      </c>
      <c r="B156" s="47"/>
      <c r="C156" s="96"/>
      <c r="D156" s="96"/>
      <c r="E156" s="96"/>
      <c r="F156" s="97"/>
      <c r="G156" s="98">
        <f>SUM(G153:G155)</f>
        <v>170530.86800000002</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2</v>
      </c>
      <c r="G160" s="91">
        <f>SUM(E160*F160)</f>
        <v>12932.946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2</v>
      </c>
      <c r="G162" s="94">
        <f>SUM(E162*F162)</f>
        <v>84495.888000000006</v>
      </c>
      <c r="H162" s="88"/>
      <c r="I162" s="83"/>
    </row>
    <row r="163" spans="1:9" thickBot="1" x14ac:dyDescent="0.25">
      <c r="A163" s="142" t="s">
        <v>171</v>
      </c>
      <c r="B163" s="143"/>
      <c r="C163" s="144"/>
      <c r="D163" s="144"/>
      <c r="E163" s="144"/>
      <c r="F163" s="145"/>
      <c r="G163" s="146">
        <f>SUM(G160:G162)</f>
        <v>97428.834000000003</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4</v>
      </c>
      <c r="G167" s="91">
        <f>SUM(E167*F167)</f>
        <v>27351.324000000001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4</v>
      </c>
      <c r="G169" s="94">
        <f>SUM(E169*F169)</f>
        <v>178696.67200000002</v>
      </c>
      <c r="H169" s="88"/>
      <c r="I169" s="83"/>
    </row>
    <row r="170" spans="1:9" thickBot="1" x14ac:dyDescent="0.25">
      <c r="A170" s="95" t="s">
        <v>172</v>
      </c>
      <c r="B170" s="47"/>
      <c r="C170" s="96"/>
      <c r="D170" s="96"/>
      <c r="E170" s="96"/>
      <c r="F170" s="97"/>
      <c r="G170" s="98">
        <f>SUM(G167:G169)</f>
        <v>206047.99600000001</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2</v>
      </c>
      <c r="G174" s="91">
        <f>SUM(E174*F174)</f>
        <v>15128.802000000001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2</v>
      </c>
      <c r="G176" s="94">
        <f>SUM(E176*F176)</f>
        <v>98842.256000000008</v>
      </c>
      <c r="H176" s="88"/>
      <c r="I176" s="83"/>
    </row>
    <row r="177" spans="1:9" thickBot="1" x14ac:dyDescent="0.25">
      <c r="A177" s="95" t="s">
        <v>173</v>
      </c>
      <c r="B177" s="47"/>
      <c r="C177" s="96"/>
      <c r="D177" s="96"/>
      <c r="E177" s="96"/>
      <c r="F177" s="97"/>
      <c r="G177" s="98">
        <f>SUM(G174:G176)</f>
        <v>113971.058</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2</v>
      </c>
      <c r="G181" s="91">
        <f>SUM(E181*F181)</f>
        <v>15806.934000000001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2</v>
      </c>
      <c r="G183" s="94">
        <f>SUM(E183*F183)</f>
        <v>103272.75200000002</v>
      </c>
      <c r="H183" s="88"/>
      <c r="I183" s="83"/>
    </row>
    <row r="184" spans="1:9" thickBot="1" x14ac:dyDescent="0.25">
      <c r="A184" s="95" t="s">
        <v>174</v>
      </c>
      <c r="B184" s="47"/>
      <c r="C184" s="96"/>
      <c r="D184" s="96"/>
      <c r="E184" s="96"/>
      <c r="F184" s="97"/>
      <c r="G184" s="98">
        <f>SUM(G181:G183)</f>
        <v>119079.68600000002</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2</v>
      </c>
      <c r="G188" s="91">
        <f>SUM(E188*F188)</f>
        <v>17518.41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2</v>
      </c>
      <c r="G190" s="94">
        <f>SUM(E190*F190)</f>
        <v>114454.48000000001</v>
      </c>
      <c r="H190" s="88"/>
      <c r="I190" s="83"/>
    </row>
    <row r="191" spans="1:9" thickBot="1" x14ac:dyDescent="0.25">
      <c r="A191" s="95" t="s">
        <v>175</v>
      </c>
      <c r="B191" s="47"/>
      <c r="C191" s="96"/>
      <c r="D191" s="96"/>
      <c r="E191" s="96"/>
      <c r="F191" s="97"/>
      <c r="G191" s="98">
        <f>SUM(G188:G190)</f>
        <v>131972.89000000001</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0.28275</v>
      </c>
      <c r="E195" s="86">
        <f>SUM(B195)*D195</f>
        <v>1391.6955</v>
      </c>
      <c r="F195" s="86"/>
      <c r="G195" s="122"/>
      <c r="H195" s="73"/>
      <c r="I195" s="121"/>
    </row>
    <row r="196" spans="1:9" thickBot="1" x14ac:dyDescent="0.25">
      <c r="A196" s="128" t="s">
        <v>83</v>
      </c>
      <c r="B196" s="45">
        <v>4922</v>
      </c>
      <c r="C196" s="106" t="s">
        <v>78</v>
      </c>
      <c r="D196" s="216">
        <v>8.5214999999999996</v>
      </c>
      <c r="E196" s="86">
        <f t="shared" ref="E196:E218" si="3">SUM(B196)*D196</f>
        <v>41942.822999999997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60.245249999999999</v>
      </c>
      <c r="E198" s="86">
        <f t="shared" si="3"/>
        <v>34641.018749999996</v>
      </c>
      <c r="F198" s="86"/>
      <c r="G198" s="122"/>
      <c r="H198" s="73"/>
      <c r="I198" s="121"/>
    </row>
    <row r="199" spans="1:9" ht="15" x14ac:dyDescent="0.2">
      <c r="A199" s="105" t="s">
        <v>221</v>
      </c>
      <c r="B199" s="45">
        <v>0</v>
      </c>
      <c r="C199" s="106" t="s">
        <v>78</v>
      </c>
      <c r="D199" s="216">
        <v>36.903750000000002</v>
      </c>
      <c r="E199" s="86">
        <f t="shared" si="3"/>
        <v>0</v>
      </c>
      <c r="F199" s="86"/>
      <c r="G199" s="122"/>
      <c r="H199" s="73"/>
      <c r="I199" s="121"/>
    </row>
    <row r="200" spans="1:9" ht="15" x14ac:dyDescent="0.2">
      <c r="A200" s="105" t="s">
        <v>224</v>
      </c>
      <c r="B200" s="45">
        <v>84</v>
      </c>
      <c r="C200" s="106" t="s">
        <v>78</v>
      </c>
      <c r="D200" s="216">
        <v>61.785749999999993</v>
      </c>
      <c r="E200" s="86">
        <f t="shared" si="3"/>
        <v>5190.0029999999997</v>
      </c>
      <c r="F200" s="86"/>
      <c r="G200" s="122"/>
      <c r="H200" s="73"/>
      <c r="I200" s="121"/>
    </row>
    <row r="201" spans="1:9" ht="15" x14ac:dyDescent="0.2">
      <c r="A201" s="105" t="s">
        <v>113</v>
      </c>
      <c r="B201" s="45">
        <v>441</v>
      </c>
      <c r="C201" s="106" t="s">
        <v>78</v>
      </c>
      <c r="D201" s="216">
        <v>36.913499999999999</v>
      </c>
      <c r="E201" s="86">
        <f t="shared" si="3"/>
        <v>16278.853499999999</v>
      </c>
      <c r="F201" s="86"/>
      <c r="G201" s="122"/>
      <c r="H201" s="73"/>
      <c r="I201" s="121"/>
    </row>
    <row r="202" spans="1:9" thickBot="1" x14ac:dyDescent="0.25">
      <c r="A202" s="128" t="s">
        <v>223</v>
      </c>
      <c r="B202" s="45">
        <v>541</v>
      </c>
      <c r="C202" s="106" t="s">
        <v>78</v>
      </c>
      <c r="D202" s="216">
        <v>58.090499999999999</v>
      </c>
      <c r="E202" s="86">
        <f t="shared" si="3"/>
        <v>31426.960500000001</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14.10825</v>
      </c>
      <c r="E204" s="86">
        <f t="shared" si="3"/>
        <v>25324.30875</v>
      </c>
      <c r="F204" s="86"/>
      <c r="G204" s="122"/>
      <c r="H204" s="73"/>
      <c r="I204" s="121"/>
    </row>
    <row r="205" spans="1:9" ht="15" x14ac:dyDescent="0.2">
      <c r="A205" s="105" t="s">
        <v>86</v>
      </c>
      <c r="B205" s="45">
        <v>449</v>
      </c>
      <c r="C205" s="106" t="s">
        <v>78</v>
      </c>
      <c r="D205" s="216">
        <v>25.96425</v>
      </c>
      <c r="E205" s="86">
        <f t="shared" si="3"/>
        <v>11657.948249999999</v>
      </c>
      <c r="F205" s="86"/>
      <c r="G205" s="122"/>
      <c r="H205" s="73"/>
      <c r="I205" s="121"/>
    </row>
    <row r="206" spans="1:9" ht="15" x14ac:dyDescent="0.2">
      <c r="A206" s="100" t="s">
        <v>144</v>
      </c>
      <c r="B206" s="48">
        <v>20</v>
      </c>
      <c r="C206" s="48" t="s">
        <v>138</v>
      </c>
      <c r="D206" s="217">
        <v>165.89625000000001</v>
      </c>
      <c r="E206" s="86">
        <f t="shared" si="3"/>
        <v>3317.9250000000002</v>
      </c>
      <c r="F206" s="86"/>
      <c r="G206" s="122"/>
      <c r="H206" s="73"/>
      <c r="I206" s="121"/>
    </row>
    <row r="207" spans="1:9" ht="15" x14ac:dyDescent="0.2">
      <c r="A207" s="105" t="s">
        <v>252</v>
      </c>
      <c r="B207" s="45">
        <v>307</v>
      </c>
      <c r="C207" s="106" t="s">
        <v>117</v>
      </c>
      <c r="D207" s="216">
        <v>55.964999999999996</v>
      </c>
      <c r="E207" s="86">
        <f t="shared" si="3"/>
        <v>17181.254999999997</v>
      </c>
      <c r="F207" s="86"/>
      <c r="G207" s="122"/>
      <c r="H207" s="73"/>
      <c r="I207" s="121"/>
    </row>
    <row r="208" spans="1:9" thickBot="1" x14ac:dyDescent="0.25">
      <c r="A208" s="128" t="s">
        <v>253</v>
      </c>
      <c r="B208" s="45">
        <v>276</v>
      </c>
      <c r="C208" s="106" t="s">
        <v>117</v>
      </c>
      <c r="D208" s="216">
        <v>67.274999999999991</v>
      </c>
      <c r="E208" s="86">
        <f t="shared" si="3"/>
        <v>18567.899999999998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2925</v>
      </c>
      <c r="E211" s="86">
        <f t="shared" si="3"/>
        <v>58500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417420.69124999997</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363887.72279000003</v>
      </c>
      <c r="H224" s="33"/>
      <c r="I224" s="147"/>
    </row>
    <row r="225" spans="1:9" s="30" customFormat="1" ht="15" x14ac:dyDescent="0.2">
      <c r="A225" s="114" t="s">
        <v>147</v>
      </c>
      <c r="B225" s="101"/>
      <c r="C225" s="102"/>
      <c r="D225" s="102"/>
      <c r="E225" s="102"/>
      <c r="F225" s="138"/>
      <c r="G225" s="108">
        <f>SUM(G146,G153,G160,G167,G174,G181,G188)</f>
        <v>144934.74000000002</v>
      </c>
      <c r="H225" s="33"/>
      <c r="I225" s="147"/>
    </row>
    <row r="226" spans="1:9" s="30" customFormat="1" ht="15" x14ac:dyDescent="0.2">
      <c r="A226" s="114" t="s">
        <v>148</v>
      </c>
      <c r="B226" s="101"/>
      <c r="C226" s="102"/>
      <c r="D226" s="102"/>
      <c r="E226" s="102"/>
      <c r="F226" s="138"/>
      <c r="G226" s="108">
        <f>SUM(G148,G155,G162,G169,G176,G183,G190)</f>
        <v>920012.72000000009</v>
      </c>
      <c r="H226" s="33"/>
      <c r="I226" s="147"/>
    </row>
    <row r="227" spans="1:9" s="30" customFormat="1" ht="15" x14ac:dyDescent="0.2">
      <c r="A227" s="114" t="s">
        <v>149</v>
      </c>
      <c r="B227" s="101"/>
      <c r="C227" s="102"/>
      <c r="D227" s="102"/>
      <c r="E227" s="102"/>
      <c r="F227" s="138"/>
      <c r="G227" s="108">
        <f>SUM(G220)</f>
        <v>417420.69124999997</v>
      </c>
      <c r="H227" s="33"/>
      <c r="I227" s="147"/>
    </row>
    <row r="228" spans="1:9" s="30" customFormat="1" ht="15" x14ac:dyDescent="0.2">
      <c r="A228" s="114" t="s">
        <v>196</v>
      </c>
      <c r="B228" s="153"/>
      <c r="C228" s="102"/>
      <c r="D228" s="102"/>
      <c r="E228" s="102"/>
      <c r="F228" s="138"/>
      <c r="G228" s="108">
        <f>SUM(G224:G227)*3%</f>
        <v>55387.676221199996</v>
      </c>
      <c r="H228" s="33"/>
      <c r="I228" s="147"/>
    </row>
    <row r="229" spans="1:9" s="30" customFormat="1" ht="15" x14ac:dyDescent="0.2">
      <c r="A229" s="114" t="s">
        <v>197</v>
      </c>
      <c r="B229" s="101"/>
      <c r="C229" s="102"/>
      <c r="D229" s="102"/>
      <c r="E229" s="102"/>
      <c r="F229" s="138"/>
      <c r="G229" s="108">
        <f>SUM(G224:G228)*E140</f>
        <v>133115.04851828402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2034758.5987794839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246</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7" t="s">
        <v>240</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21">
        <v>2.5000000000000001E-2</v>
      </c>
      <c r="E277" s="54">
        <f>SUM(B277)*D277</f>
        <v>1</v>
      </c>
      <c r="F277" s="251" t="s">
        <v>279</v>
      </c>
      <c r="G277" s="299"/>
      <c r="H277" s="299"/>
      <c r="I277" s="253"/>
    </row>
    <row r="278" spans="1:9" s="30" customFormat="1" ht="15" x14ac:dyDescent="0.2">
      <c r="A278" s="55" t="s">
        <v>13</v>
      </c>
      <c r="B278" s="48">
        <v>40</v>
      </c>
      <c r="C278" s="48" t="s">
        <v>27</v>
      </c>
      <c r="D278" s="221">
        <v>368.75</v>
      </c>
      <c r="E278" s="54">
        <f t="shared" ref="E278:E285" si="5">SUM(B278)*D278</f>
        <v>14750</v>
      </c>
      <c r="F278" s="251"/>
      <c r="G278" s="299"/>
      <c r="H278" s="299"/>
      <c r="I278" s="253"/>
    </row>
    <row r="279" spans="1:9" s="30" customFormat="1" ht="15" x14ac:dyDescent="0.2">
      <c r="A279" s="55" t="s">
        <v>15</v>
      </c>
      <c r="B279" s="48">
        <v>40</v>
      </c>
      <c r="C279" s="48" t="s">
        <v>27</v>
      </c>
      <c r="D279" s="221">
        <v>2.5000000000000001E-2</v>
      </c>
      <c r="E279" s="54">
        <f t="shared" si="5"/>
        <v>1</v>
      </c>
      <c r="F279" s="251" t="s">
        <v>281</v>
      </c>
      <c r="G279" s="299"/>
      <c r="H279" s="299"/>
      <c r="I279" s="253"/>
    </row>
    <row r="280" spans="1:9" s="30" customFormat="1" ht="15" x14ac:dyDescent="0.2">
      <c r="A280" s="55" t="s">
        <v>16</v>
      </c>
      <c r="B280" s="48">
        <v>40</v>
      </c>
      <c r="C280" s="48" t="s">
        <v>27</v>
      </c>
      <c r="D280" s="221">
        <v>1200</v>
      </c>
      <c r="E280" s="54">
        <f t="shared" si="5"/>
        <v>48000</v>
      </c>
      <c r="F280" s="251"/>
      <c r="G280" s="299"/>
      <c r="H280" s="299"/>
      <c r="I280" s="253"/>
    </row>
    <row r="281" spans="1:9" s="30" customFormat="1" ht="15" x14ac:dyDescent="0.2">
      <c r="A281" s="55" t="s">
        <v>125</v>
      </c>
      <c r="B281" s="48">
        <v>40</v>
      </c>
      <c r="C281" s="48" t="s">
        <v>27</v>
      </c>
      <c r="D281" s="221">
        <v>2.5000000000000001E-2</v>
      </c>
      <c r="E281" s="54">
        <f t="shared" si="5"/>
        <v>1</v>
      </c>
      <c r="F281" s="251" t="s">
        <v>282</v>
      </c>
      <c r="G281" s="299"/>
      <c r="H281" s="299"/>
      <c r="I281" s="253"/>
    </row>
    <row r="282" spans="1:9" s="30" customFormat="1" ht="15" x14ac:dyDescent="0.2">
      <c r="A282" s="55" t="s">
        <v>123</v>
      </c>
      <c r="B282" s="48">
        <v>40</v>
      </c>
      <c r="C282" s="48" t="s">
        <v>27</v>
      </c>
      <c r="D282" s="221">
        <v>424.38</v>
      </c>
      <c r="E282" s="54">
        <f t="shared" si="5"/>
        <v>16975.2</v>
      </c>
      <c r="F282" s="251"/>
      <c r="G282" s="299"/>
      <c r="H282" s="299"/>
      <c r="I282" s="253"/>
    </row>
    <row r="283" spans="1:9" s="30" customFormat="1" ht="15" x14ac:dyDescent="0.2">
      <c r="A283" s="55" t="s">
        <v>17</v>
      </c>
      <c r="B283" s="48">
        <v>40</v>
      </c>
      <c r="C283" s="48" t="s">
        <v>27</v>
      </c>
      <c r="D283" s="221">
        <v>404.25</v>
      </c>
      <c r="E283" s="54">
        <f t="shared" si="5"/>
        <v>16170</v>
      </c>
      <c r="F283" s="251"/>
      <c r="G283" s="299"/>
      <c r="H283" s="299"/>
      <c r="I283" s="253"/>
    </row>
    <row r="284" spans="1:9" s="30" customFormat="1" ht="15" x14ac:dyDescent="0.2">
      <c r="A284" s="55" t="s">
        <v>18</v>
      </c>
      <c r="B284" s="48">
        <v>40</v>
      </c>
      <c r="C284" s="48" t="s">
        <v>27</v>
      </c>
      <c r="D284" s="221">
        <v>2.5000000000000001E-2</v>
      </c>
      <c r="E284" s="54">
        <f t="shared" si="5"/>
        <v>1</v>
      </c>
      <c r="F284" s="251" t="s">
        <v>270</v>
      </c>
      <c r="G284" s="299"/>
      <c r="H284" s="299"/>
      <c r="I284" s="253"/>
    </row>
    <row r="285" spans="1:9" s="30" customFormat="1" thickBot="1" x14ac:dyDescent="0.25">
      <c r="A285" s="55" t="s">
        <v>19</v>
      </c>
      <c r="B285" s="48">
        <v>40</v>
      </c>
      <c r="C285" s="48" t="s">
        <v>27</v>
      </c>
      <c r="D285" s="221">
        <v>55</v>
      </c>
      <c r="E285" s="54">
        <f t="shared" si="5"/>
        <v>2200</v>
      </c>
      <c r="F285" s="251"/>
      <c r="G285" s="299"/>
      <c r="H285" s="299"/>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21">
        <v>1500</v>
      </c>
      <c r="E287" s="54">
        <f t="shared" ref="E287:E349" si="6">SUM(B287)*D287</f>
        <v>1500</v>
      </c>
      <c r="F287" s="251"/>
      <c r="G287" s="299"/>
      <c r="H287" s="299"/>
      <c r="I287" s="253"/>
    </row>
    <row r="288" spans="1:9" s="30" customFormat="1" ht="15" x14ac:dyDescent="0.2">
      <c r="A288" s="55" t="s">
        <v>45</v>
      </c>
      <c r="B288" s="48">
        <v>40</v>
      </c>
      <c r="C288" s="48" t="s">
        <v>27</v>
      </c>
      <c r="D288" s="221">
        <v>27.5</v>
      </c>
      <c r="E288" s="54">
        <f t="shared" si="6"/>
        <v>1100</v>
      </c>
      <c r="F288" s="251" t="s">
        <v>288</v>
      </c>
      <c r="G288" s="299"/>
      <c r="H288" s="299"/>
      <c r="I288" s="253"/>
    </row>
    <row r="289" spans="1:9" s="30" customFormat="1" ht="15" x14ac:dyDescent="0.2">
      <c r="A289" s="58" t="s">
        <v>47</v>
      </c>
      <c r="B289" s="48">
        <v>40</v>
      </c>
      <c r="C289" s="48" t="s">
        <v>27</v>
      </c>
      <c r="D289" s="221">
        <v>27.5</v>
      </c>
      <c r="E289" s="54">
        <f t="shared" si="6"/>
        <v>1100</v>
      </c>
      <c r="F289" s="251" t="s">
        <v>288</v>
      </c>
      <c r="G289" s="299"/>
      <c r="H289" s="299"/>
      <c r="I289" s="253"/>
    </row>
    <row r="290" spans="1:9" s="30" customFormat="1" ht="15" x14ac:dyDescent="0.2">
      <c r="A290" s="58" t="s">
        <v>21</v>
      </c>
      <c r="B290" s="48">
        <v>40</v>
      </c>
      <c r="C290" s="48" t="s">
        <v>27</v>
      </c>
      <c r="D290" s="221">
        <v>26.25</v>
      </c>
      <c r="E290" s="54">
        <f t="shared" si="6"/>
        <v>1050</v>
      </c>
      <c r="F290" s="251" t="s">
        <v>269</v>
      </c>
      <c r="G290" s="299"/>
      <c r="H290" s="299"/>
      <c r="I290" s="253"/>
    </row>
    <row r="291" spans="1:9" s="30" customFormat="1" ht="15" x14ac:dyDescent="0.2">
      <c r="A291" s="58" t="s">
        <v>22</v>
      </c>
      <c r="B291" s="48">
        <v>40</v>
      </c>
      <c r="C291" s="48" t="s">
        <v>27</v>
      </c>
      <c r="D291" s="221">
        <v>26.25</v>
      </c>
      <c r="E291" s="54">
        <f t="shared" si="6"/>
        <v>1050</v>
      </c>
      <c r="F291" s="251" t="s">
        <v>269</v>
      </c>
      <c r="G291" s="299"/>
      <c r="H291" s="299"/>
      <c r="I291" s="253"/>
    </row>
    <row r="292" spans="1:9" s="30" customFormat="1" ht="15" x14ac:dyDescent="0.2">
      <c r="A292" s="58" t="s">
        <v>23</v>
      </c>
      <c r="B292" s="48">
        <v>40</v>
      </c>
      <c r="C292" s="48" t="s">
        <v>27</v>
      </c>
      <c r="D292" s="221">
        <v>55</v>
      </c>
      <c r="E292" s="54">
        <f t="shared" si="6"/>
        <v>2200</v>
      </c>
      <c r="F292" s="251"/>
      <c r="G292" s="299"/>
      <c r="H292" s="299"/>
      <c r="I292" s="253"/>
    </row>
    <row r="293" spans="1:9" s="30" customFormat="1" ht="15" x14ac:dyDescent="0.2">
      <c r="A293" s="58" t="s">
        <v>48</v>
      </c>
      <c r="B293" s="48">
        <v>40</v>
      </c>
      <c r="C293" s="48" t="s">
        <v>27</v>
      </c>
      <c r="D293" s="221">
        <v>11</v>
      </c>
      <c r="E293" s="54">
        <f t="shared" si="6"/>
        <v>440</v>
      </c>
      <c r="F293" s="251"/>
      <c r="G293" s="299"/>
      <c r="H293" s="299"/>
      <c r="I293" s="253"/>
    </row>
    <row r="294" spans="1:9" s="30" customFormat="1" ht="15" x14ac:dyDescent="0.2">
      <c r="A294" s="55" t="s">
        <v>124</v>
      </c>
      <c r="B294" s="48">
        <v>40</v>
      </c>
      <c r="C294" s="48" t="s">
        <v>27</v>
      </c>
      <c r="D294" s="221">
        <v>18.75</v>
      </c>
      <c r="E294" s="54">
        <f t="shared" si="6"/>
        <v>750</v>
      </c>
      <c r="F294" s="251"/>
      <c r="G294" s="299"/>
      <c r="H294" s="299"/>
      <c r="I294" s="253"/>
    </row>
    <row r="295" spans="1:9" s="30" customFormat="1" ht="15" x14ac:dyDescent="0.2">
      <c r="A295" s="55" t="s">
        <v>28</v>
      </c>
      <c r="B295" s="48">
        <v>40</v>
      </c>
      <c r="C295" s="48" t="s">
        <v>27</v>
      </c>
      <c r="D295" s="221">
        <v>50</v>
      </c>
      <c r="E295" s="54">
        <f t="shared" si="6"/>
        <v>2000</v>
      </c>
      <c r="F295" s="251"/>
      <c r="G295" s="299"/>
      <c r="H295" s="299"/>
      <c r="I295" s="253"/>
    </row>
    <row r="296" spans="1:9" s="30" customFormat="1" ht="15.75" customHeight="1" x14ac:dyDescent="0.2">
      <c r="A296" s="57" t="s">
        <v>29</v>
      </c>
      <c r="B296" s="48">
        <v>40</v>
      </c>
      <c r="C296" s="48" t="s">
        <v>27</v>
      </c>
      <c r="D296" s="221">
        <v>28.31</v>
      </c>
      <c r="E296" s="54">
        <f t="shared" si="6"/>
        <v>1132.3999999999999</v>
      </c>
      <c r="F296" s="251"/>
      <c r="G296" s="299"/>
      <c r="H296" s="299"/>
      <c r="I296" s="253"/>
    </row>
    <row r="297" spans="1:9" s="30" customFormat="1" ht="15.75" customHeight="1" x14ac:dyDescent="0.2">
      <c r="A297" s="55" t="s">
        <v>26</v>
      </c>
      <c r="B297" s="48">
        <v>1</v>
      </c>
      <c r="C297" s="48" t="s">
        <v>31</v>
      </c>
      <c r="D297" s="221">
        <v>50</v>
      </c>
      <c r="E297" s="54">
        <f t="shared" si="6"/>
        <v>50</v>
      </c>
      <c r="F297" s="251"/>
      <c r="G297" s="299"/>
      <c r="H297" s="299"/>
      <c r="I297" s="253"/>
    </row>
    <row r="298" spans="1:9" s="30" customFormat="1" ht="15.75" customHeight="1" x14ac:dyDescent="0.2">
      <c r="A298" s="55" t="s">
        <v>44</v>
      </c>
      <c r="B298" s="48">
        <v>1</v>
      </c>
      <c r="C298" s="48" t="s">
        <v>31</v>
      </c>
      <c r="D298" s="221">
        <v>500</v>
      </c>
      <c r="E298" s="54">
        <f t="shared" si="6"/>
        <v>500</v>
      </c>
      <c r="F298" s="251"/>
      <c r="G298" s="299"/>
      <c r="H298" s="299"/>
      <c r="I298" s="253"/>
    </row>
    <row r="299" spans="1:9" s="30" customFormat="1" ht="15.75" customHeight="1" thickBot="1" x14ac:dyDescent="0.25">
      <c r="A299" s="169" t="s">
        <v>195</v>
      </c>
      <c r="B299" s="48">
        <v>1</v>
      </c>
      <c r="C299" s="48" t="s">
        <v>31</v>
      </c>
      <c r="D299" s="221">
        <v>1500</v>
      </c>
      <c r="E299" s="54">
        <f t="shared" si="6"/>
        <v>1500</v>
      </c>
      <c r="F299" s="251"/>
      <c r="G299" s="299"/>
      <c r="H299" s="299"/>
      <c r="I299" s="253"/>
    </row>
    <row r="300" spans="1:9" s="30" customFormat="1" ht="16.5" customHeight="1" thickTop="1" thickBot="1" x14ac:dyDescent="0.25">
      <c r="A300" s="56" t="s">
        <v>39</v>
      </c>
      <c r="B300" s="48"/>
      <c r="C300" s="48"/>
      <c r="D300" s="199"/>
      <c r="E300" s="54"/>
      <c r="F300" s="300"/>
      <c r="G300" s="301"/>
      <c r="H300" s="301"/>
      <c r="I300" s="302"/>
    </row>
    <row r="301" spans="1:9" s="30" customFormat="1" ht="15.75" customHeight="1" thickTop="1" thickBot="1" x14ac:dyDescent="0.25">
      <c r="A301" s="186" t="s">
        <v>32</v>
      </c>
      <c r="B301" s="187">
        <v>40</v>
      </c>
      <c r="C301" s="187" t="s">
        <v>27</v>
      </c>
      <c r="D301" s="213">
        <v>55</v>
      </c>
      <c r="E301" s="188">
        <f t="shared" si="6"/>
        <v>2200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21">
        <v>1181.7</v>
      </c>
      <c r="E303" s="54">
        <f t="shared" si="6"/>
        <v>1181.7</v>
      </c>
      <c r="F303" s="251"/>
      <c r="G303" s="252"/>
      <c r="H303" s="252"/>
      <c r="I303" s="253"/>
    </row>
    <row r="304" spans="1:9" s="30" customFormat="1" ht="15.75" customHeight="1" x14ac:dyDescent="0.2">
      <c r="A304" s="55" t="s">
        <v>129</v>
      </c>
      <c r="B304" s="168">
        <v>1</v>
      </c>
      <c r="C304" s="168" t="s">
        <v>77</v>
      </c>
      <c r="D304" s="221">
        <v>1000</v>
      </c>
      <c r="E304" s="54">
        <f t="shared" si="6"/>
        <v>1000</v>
      </c>
      <c r="F304" s="251"/>
      <c r="G304" s="252"/>
      <c r="H304" s="252"/>
      <c r="I304" s="253"/>
    </row>
    <row r="305" spans="1:9" s="30" customFormat="1" ht="15.75" customHeight="1" x14ac:dyDescent="0.2">
      <c r="A305" s="55" t="s">
        <v>51</v>
      </c>
      <c r="B305" s="48">
        <v>1</v>
      </c>
      <c r="C305" s="168" t="s">
        <v>77</v>
      </c>
      <c r="D305" s="221">
        <v>370</v>
      </c>
      <c r="E305" s="54">
        <f t="shared" si="6"/>
        <v>370</v>
      </c>
      <c r="F305" s="251"/>
      <c r="G305" s="252"/>
      <c r="H305" s="252"/>
      <c r="I305" s="253"/>
    </row>
    <row r="306" spans="1:9" s="30" customFormat="1" ht="15.75" customHeight="1" x14ac:dyDescent="0.2">
      <c r="A306" s="55" t="s">
        <v>52</v>
      </c>
      <c r="B306" s="48">
        <v>1</v>
      </c>
      <c r="C306" s="168" t="s">
        <v>77</v>
      </c>
      <c r="D306" s="221">
        <v>5378.69</v>
      </c>
      <c r="E306" s="54">
        <f t="shared" si="6"/>
        <v>5378.69</v>
      </c>
      <c r="F306" s="251"/>
      <c r="G306" s="252"/>
      <c r="H306" s="252"/>
      <c r="I306" s="253"/>
    </row>
    <row r="307" spans="1:9" s="30" customFormat="1" ht="15.75" customHeight="1" thickBot="1" x14ac:dyDescent="0.25">
      <c r="A307" s="55" t="s">
        <v>98</v>
      </c>
      <c r="B307" s="168">
        <v>1</v>
      </c>
      <c r="C307" s="48" t="s">
        <v>77</v>
      </c>
      <c r="D307" s="221">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21">
        <v>55.64</v>
      </c>
      <c r="E309" s="54">
        <f t="shared" si="6"/>
        <v>2225.6</v>
      </c>
      <c r="F309" s="251"/>
      <c r="G309" s="252"/>
      <c r="H309" s="252"/>
      <c r="I309" s="253"/>
    </row>
    <row r="310" spans="1:9" s="30" customFormat="1" ht="15.75" customHeight="1" x14ac:dyDescent="0.2">
      <c r="A310" s="55" t="s">
        <v>99</v>
      </c>
      <c r="B310" s="48">
        <v>40</v>
      </c>
      <c r="C310" s="48" t="s">
        <v>27</v>
      </c>
      <c r="D310" s="221">
        <v>15</v>
      </c>
      <c r="E310" s="54">
        <f t="shared" si="6"/>
        <v>600</v>
      </c>
      <c r="F310" s="251"/>
      <c r="G310" s="252"/>
      <c r="H310" s="252"/>
      <c r="I310" s="253"/>
    </row>
    <row r="311" spans="1:9" s="30" customFormat="1" ht="15.75" customHeight="1" x14ac:dyDescent="0.2">
      <c r="A311" s="55" t="s">
        <v>127</v>
      </c>
      <c r="B311" s="48">
        <v>40</v>
      </c>
      <c r="C311" s="48" t="s">
        <v>27</v>
      </c>
      <c r="D311" s="221">
        <v>176.38</v>
      </c>
      <c r="E311" s="54">
        <f t="shared" si="6"/>
        <v>7055.2</v>
      </c>
      <c r="F311" s="251"/>
      <c r="G311" s="252"/>
      <c r="H311" s="252"/>
      <c r="I311" s="253"/>
    </row>
    <row r="312" spans="1:9" s="30" customFormat="1" ht="15.75" customHeight="1" thickBot="1" x14ac:dyDescent="0.25">
      <c r="A312" s="55" t="s">
        <v>34</v>
      </c>
      <c r="B312" s="48">
        <v>40</v>
      </c>
      <c r="C312" s="48" t="s">
        <v>27</v>
      </c>
      <c r="D312" s="221">
        <v>12.5</v>
      </c>
      <c r="E312" s="54">
        <f t="shared" si="6"/>
        <v>500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21">
        <v>828</v>
      </c>
      <c r="E314" s="54">
        <f t="shared" si="6"/>
        <v>33120</v>
      </c>
      <c r="F314" s="251"/>
      <c r="G314" s="299"/>
      <c r="H314" s="299"/>
      <c r="I314" s="253"/>
    </row>
    <row r="315" spans="1:9" s="30" customFormat="1" ht="15.75" customHeight="1" x14ac:dyDescent="0.2">
      <c r="A315" s="55" t="s">
        <v>37</v>
      </c>
      <c r="B315" s="48">
        <v>1</v>
      </c>
      <c r="C315" s="48" t="s">
        <v>77</v>
      </c>
      <c r="D315" s="221">
        <v>310</v>
      </c>
      <c r="E315" s="54">
        <f t="shared" si="6"/>
        <v>310</v>
      </c>
      <c r="F315" s="251"/>
      <c r="G315" s="299"/>
      <c r="H315" s="299"/>
      <c r="I315" s="253"/>
    </row>
    <row r="316" spans="1:9" s="30" customFormat="1" ht="15.75" customHeight="1" x14ac:dyDescent="0.2">
      <c r="A316" s="55" t="s">
        <v>38</v>
      </c>
      <c r="B316" s="48">
        <v>1</v>
      </c>
      <c r="C316" s="48" t="s">
        <v>77</v>
      </c>
      <c r="D316" s="221">
        <v>1000</v>
      </c>
      <c r="E316" s="54">
        <f t="shared" si="6"/>
        <v>1000</v>
      </c>
      <c r="F316" s="251"/>
      <c r="G316" s="299"/>
      <c r="H316" s="299"/>
      <c r="I316" s="253"/>
    </row>
    <row r="317" spans="1:9" s="30" customFormat="1" ht="15.75" customHeight="1" x14ac:dyDescent="0.2">
      <c r="A317" s="55" t="s">
        <v>53</v>
      </c>
      <c r="B317" s="48">
        <v>1</v>
      </c>
      <c r="C317" s="48" t="s">
        <v>77</v>
      </c>
      <c r="D317" s="221">
        <v>1</v>
      </c>
      <c r="E317" s="54">
        <f t="shared" si="6"/>
        <v>1</v>
      </c>
      <c r="F317" s="251" t="s">
        <v>271</v>
      </c>
      <c r="G317" s="299"/>
      <c r="H317" s="299"/>
      <c r="I317" s="253"/>
    </row>
    <row r="318" spans="1:9" s="30" customFormat="1" ht="15.75" customHeight="1" thickBot="1" x14ac:dyDescent="0.25">
      <c r="A318" s="55" t="s">
        <v>54</v>
      </c>
      <c r="B318" s="48">
        <v>40</v>
      </c>
      <c r="C318" s="48" t="s">
        <v>27</v>
      </c>
      <c r="D318" s="221">
        <v>250</v>
      </c>
      <c r="E318" s="54">
        <f t="shared" si="6"/>
        <v>10000</v>
      </c>
      <c r="F318" s="251"/>
      <c r="G318" s="299"/>
      <c r="H318" s="299"/>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12">
        <v>1120</v>
      </c>
      <c r="E320" s="54">
        <f t="shared" si="6"/>
        <v>22400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21">
        <v>30</v>
      </c>
      <c r="E322" s="54">
        <f t="shared" si="6"/>
        <v>600</v>
      </c>
      <c r="F322" s="251" t="s">
        <v>272</v>
      </c>
      <c r="G322" s="299"/>
      <c r="H322" s="299"/>
      <c r="I322" s="253"/>
    </row>
    <row r="323" spans="1:9" s="30" customFormat="1" ht="15.75" customHeight="1" x14ac:dyDescent="0.2">
      <c r="A323" s="59" t="s">
        <v>101</v>
      </c>
      <c r="B323" s="48">
        <v>20</v>
      </c>
      <c r="C323" s="48" t="s">
        <v>27</v>
      </c>
      <c r="D323" s="221">
        <v>15</v>
      </c>
      <c r="E323" s="54">
        <f t="shared" si="6"/>
        <v>300</v>
      </c>
      <c r="F323" s="251" t="s">
        <v>273</v>
      </c>
      <c r="G323" s="299"/>
      <c r="H323" s="299"/>
      <c r="I323" s="253"/>
    </row>
    <row r="324" spans="1:9" s="30" customFormat="1" ht="15.75" customHeight="1" x14ac:dyDescent="0.2">
      <c r="A324" s="59" t="s">
        <v>102</v>
      </c>
      <c r="B324" s="48">
        <v>20</v>
      </c>
      <c r="C324" s="48" t="s">
        <v>27</v>
      </c>
      <c r="D324" s="221">
        <v>120</v>
      </c>
      <c r="E324" s="54">
        <f t="shared" si="6"/>
        <v>2400</v>
      </c>
      <c r="F324" s="251"/>
      <c r="G324" s="299"/>
      <c r="H324" s="299"/>
      <c r="I324" s="253"/>
    </row>
    <row r="325" spans="1:9" s="30" customFormat="1" ht="15.75" customHeight="1" x14ac:dyDescent="0.2">
      <c r="A325" s="59" t="s">
        <v>103</v>
      </c>
      <c r="B325" s="48">
        <v>20</v>
      </c>
      <c r="C325" s="48" t="s">
        <v>27</v>
      </c>
      <c r="D325" s="221">
        <v>0.05</v>
      </c>
      <c r="E325" s="54">
        <f t="shared" si="6"/>
        <v>1</v>
      </c>
      <c r="F325" s="251" t="s">
        <v>277</v>
      </c>
      <c r="G325" s="299"/>
      <c r="H325" s="299"/>
      <c r="I325" s="253"/>
    </row>
    <row r="326" spans="1:9" s="30" customFormat="1" ht="15.75" customHeight="1" thickBot="1" x14ac:dyDescent="0.25">
      <c r="A326" s="57" t="s">
        <v>104</v>
      </c>
      <c r="B326" s="48">
        <v>20</v>
      </c>
      <c r="C326" s="48" t="s">
        <v>27</v>
      </c>
      <c r="D326" s="221">
        <v>56.25</v>
      </c>
      <c r="E326" s="54">
        <f t="shared" si="6"/>
        <v>1125</v>
      </c>
      <c r="F326" s="251"/>
      <c r="G326" s="299"/>
      <c r="H326" s="299"/>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21">
        <v>100</v>
      </c>
      <c r="E328" s="54">
        <f t="shared" si="6"/>
        <v>100</v>
      </c>
      <c r="F328" s="251"/>
      <c r="G328" s="299"/>
      <c r="H328" s="299"/>
      <c r="I328" s="253"/>
    </row>
    <row r="329" spans="1:9" s="30" customFormat="1" ht="15.75" customHeight="1" x14ac:dyDescent="0.2">
      <c r="A329" s="57" t="s">
        <v>60</v>
      </c>
      <c r="B329" s="48">
        <v>1</v>
      </c>
      <c r="C329" s="48" t="s">
        <v>77</v>
      </c>
      <c r="D329" s="221">
        <v>1</v>
      </c>
      <c r="E329" s="54">
        <f t="shared" si="6"/>
        <v>1</v>
      </c>
      <c r="F329" s="251" t="s">
        <v>284</v>
      </c>
      <c r="G329" s="299"/>
      <c r="H329" s="299"/>
      <c r="I329" s="253"/>
    </row>
    <row r="330" spans="1:9" s="30" customFormat="1" ht="15.75" customHeight="1" thickBot="1" x14ac:dyDescent="0.25">
      <c r="A330" s="57" t="s">
        <v>61</v>
      </c>
      <c r="B330" s="48">
        <v>1</v>
      </c>
      <c r="C330" s="48" t="s">
        <v>77</v>
      </c>
      <c r="D330" s="221">
        <v>1500</v>
      </c>
      <c r="E330" s="54">
        <f t="shared" si="6"/>
        <v>1500</v>
      </c>
      <c r="F330" s="251"/>
      <c r="G330" s="299"/>
      <c r="H330" s="299"/>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21">
        <v>39763.4</v>
      </c>
      <c r="E332" s="54">
        <f t="shared" si="6"/>
        <v>39763.4</v>
      </c>
      <c r="F332" s="251"/>
      <c r="G332" s="299"/>
      <c r="H332" s="299"/>
      <c r="I332" s="253"/>
    </row>
    <row r="333" spans="1:9" s="30" customFormat="1" ht="15.75" customHeight="1" x14ac:dyDescent="0.2">
      <c r="A333" s="59" t="s">
        <v>105</v>
      </c>
      <c r="B333" s="48">
        <v>1</v>
      </c>
      <c r="C333" s="48" t="s">
        <v>77</v>
      </c>
      <c r="D333" s="221">
        <v>1</v>
      </c>
      <c r="E333" s="54">
        <f t="shared" si="6"/>
        <v>1</v>
      </c>
      <c r="F333" s="251" t="s">
        <v>283</v>
      </c>
      <c r="G333" s="299"/>
      <c r="H333" s="299"/>
      <c r="I333" s="253"/>
    </row>
    <row r="334" spans="1:9" s="30" customFormat="1" ht="15.75" customHeight="1" thickBot="1" x14ac:dyDescent="0.25">
      <c r="A334" s="57" t="s">
        <v>106</v>
      </c>
      <c r="B334" s="48">
        <v>1</v>
      </c>
      <c r="C334" s="48" t="s">
        <v>77</v>
      </c>
      <c r="D334" s="221">
        <v>1</v>
      </c>
      <c r="E334" s="54">
        <f t="shared" si="6"/>
        <v>1</v>
      </c>
      <c r="F334" s="251" t="s">
        <v>280</v>
      </c>
      <c r="G334" s="299"/>
      <c r="H334" s="299"/>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21">
        <v>1000</v>
      </c>
      <c r="E336" s="54">
        <f t="shared" si="6"/>
        <v>1000</v>
      </c>
      <c r="F336" s="251"/>
      <c r="G336" s="299"/>
      <c r="H336" s="299"/>
      <c r="I336" s="253"/>
    </row>
    <row r="337" spans="1:9" s="30" customFormat="1" ht="15.75" customHeight="1" x14ac:dyDescent="0.2">
      <c r="A337" s="57" t="s">
        <v>107</v>
      </c>
      <c r="B337" s="48">
        <v>1</v>
      </c>
      <c r="C337" s="48" t="s">
        <v>77</v>
      </c>
      <c r="D337" s="221">
        <v>1</v>
      </c>
      <c r="E337" s="54">
        <f t="shared" si="6"/>
        <v>1</v>
      </c>
      <c r="F337" s="251" t="s">
        <v>287</v>
      </c>
      <c r="G337" s="299"/>
      <c r="H337" s="299"/>
      <c r="I337" s="253"/>
    </row>
    <row r="338" spans="1:9" s="30" customFormat="1" ht="15.75" customHeight="1" x14ac:dyDescent="0.2">
      <c r="A338" s="57" t="s">
        <v>64</v>
      </c>
      <c r="B338" s="48">
        <v>1</v>
      </c>
      <c r="C338" s="48" t="s">
        <v>77</v>
      </c>
      <c r="D338" s="221">
        <v>1</v>
      </c>
      <c r="E338" s="54">
        <f t="shared" si="6"/>
        <v>1</v>
      </c>
      <c r="F338" s="251" t="s">
        <v>284</v>
      </c>
      <c r="G338" s="299"/>
      <c r="H338" s="299"/>
      <c r="I338" s="253"/>
    </row>
    <row r="339" spans="1:9" s="30" customFormat="1" ht="15.75" customHeight="1" x14ac:dyDescent="0.2">
      <c r="A339" s="57" t="s">
        <v>65</v>
      </c>
      <c r="B339" s="48">
        <v>1</v>
      </c>
      <c r="C339" s="48" t="s">
        <v>77</v>
      </c>
      <c r="D339" s="221">
        <v>470</v>
      </c>
      <c r="E339" s="54">
        <f t="shared" si="6"/>
        <v>470</v>
      </c>
      <c r="F339" s="251"/>
      <c r="G339" s="299"/>
      <c r="H339" s="299"/>
      <c r="I339" s="253"/>
    </row>
    <row r="340" spans="1:9" s="30" customFormat="1" ht="15.75" customHeight="1" x14ac:dyDescent="0.2">
      <c r="A340" s="57" t="s">
        <v>66</v>
      </c>
      <c r="B340" s="48">
        <v>1</v>
      </c>
      <c r="C340" s="48" t="s">
        <v>77</v>
      </c>
      <c r="D340" s="221">
        <v>1100</v>
      </c>
      <c r="E340" s="54">
        <f t="shared" si="6"/>
        <v>1100</v>
      </c>
      <c r="F340" s="251"/>
      <c r="G340" s="299"/>
      <c r="H340" s="299"/>
      <c r="I340" s="253"/>
    </row>
    <row r="341" spans="1:9" s="30" customFormat="1" ht="15.75" customHeight="1" x14ac:dyDescent="0.2">
      <c r="A341" s="57" t="s">
        <v>67</v>
      </c>
      <c r="B341" s="48">
        <v>1</v>
      </c>
      <c r="C341" s="48" t="s">
        <v>77</v>
      </c>
      <c r="D341" s="221">
        <v>660</v>
      </c>
      <c r="E341" s="54">
        <f t="shared" si="6"/>
        <v>660</v>
      </c>
      <c r="F341" s="251"/>
      <c r="G341" s="299"/>
      <c r="H341" s="299"/>
      <c r="I341" s="253"/>
    </row>
    <row r="342" spans="1:9" s="30" customFormat="1" ht="15.75" customHeight="1" x14ac:dyDescent="0.2">
      <c r="A342" s="57" t="s">
        <v>133</v>
      </c>
      <c r="B342" s="48">
        <v>1</v>
      </c>
      <c r="C342" s="48" t="s">
        <v>77</v>
      </c>
      <c r="D342" s="221">
        <v>3400</v>
      </c>
      <c r="E342" s="54">
        <f t="shared" si="6"/>
        <v>3400</v>
      </c>
      <c r="F342" s="251"/>
      <c r="G342" s="299"/>
      <c r="H342" s="299"/>
      <c r="I342" s="253"/>
    </row>
    <row r="343" spans="1:9" s="30" customFormat="1" ht="15.75" customHeight="1" x14ac:dyDescent="0.2">
      <c r="A343" s="57" t="s">
        <v>132</v>
      </c>
      <c r="B343" s="48">
        <v>1</v>
      </c>
      <c r="C343" s="48" t="s">
        <v>77</v>
      </c>
      <c r="D343" s="221">
        <v>232</v>
      </c>
      <c r="E343" s="54">
        <f t="shared" si="6"/>
        <v>232</v>
      </c>
      <c r="F343" s="251" t="s">
        <v>285</v>
      </c>
      <c r="G343" s="299"/>
      <c r="H343" s="299"/>
      <c r="I343" s="253"/>
    </row>
    <row r="344" spans="1:9" s="30" customFormat="1" ht="15.75" customHeight="1" x14ac:dyDescent="0.2">
      <c r="A344" s="57" t="s">
        <v>140</v>
      </c>
      <c r="B344" s="48">
        <v>1</v>
      </c>
      <c r="C344" s="48" t="s">
        <v>77</v>
      </c>
      <c r="D344" s="221">
        <f>(7966.2+1750)+(2000)+(307)+(500)+(371)</f>
        <v>12894.2</v>
      </c>
      <c r="E344" s="54">
        <f t="shared" si="6"/>
        <v>12894.2</v>
      </c>
      <c r="F344" s="251" t="s">
        <v>235</v>
      </c>
      <c r="G344" s="299"/>
      <c r="H344" s="299"/>
      <c r="I344" s="253"/>
    </row>
    <row r="345" spans="1:9" s="30" customFormat="1" ht="15.75" customHeight="1" thickBot="1" x14ac:dyDescent="0.25">
      <c r="A345" s="57" t="s">
        <v>190</v>
      </c>
      <c r="B345" s="48">
        <v>1</v>
      </c>
      <c r="C345" s="48" t="s">
        <v>77</v>
      </c>
      <c r="D345" s="221">
        <v>12050</v>
      </c>
      <c r="E345" s="54">
        <f t="shared" si="6"/>
        <v>12050</v>
      </c>
      <c r="F345" s="251" t="s">
        <v>207</v>
      </c>
      <c r="G345" s="299"/>
      <c r="H345" s="299"/>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21">
        <v>2000</v>
      </c>
      <c r="E347" s="54">
        <f t="shared" si="6"/>
        <v>2000</v>
      </c>
      <c r="F347" s="251"/>
      <c r="G347" s="299"/>
      <c r="H347" s="299"/>
      <c r="I347" s="253"/>
    </row>
    <row r="348" spans="1:9" s="30" customFormat="1" ht="15.75" customHeight="1" x14ac:dyDescent="0.2">
      <c r="A348" s="57" t="s">
        <v>70</v>
      </c>
      <c r="B348" s="48">
        <v>1</v>
      </c>
      <c r="C348" s="48" t="s">
        <v>77</v>
      </c>
      <c r="D348" s="221">
        <v>572</v>
      </c>
      <c r="E348" s="54">
        <f t="shared" si="6"/>
        <v>572</v>
      </c>
      <c r="F348" s="251"/>
      <c r="G348" s="299"/>
      <c r="H348" s="299"/>
      <c r="I348" s="253"/>
    </row>
    <row r="349" spans="1:9" s="30" customFormat="1" ht="15.75" customHeight="1" x14ac:dyDescent="0.2">
      <c r="A349" s="55" t="s">
        <v>42</v>
      </c>
      <c r="B349" s="48">
        <v>1</v>
      </c>
      <c r="C349" s="48" t="s">
        <v>31</v>
      </c>
      <c r="D349" s="221">
        <v>100</v>
      </c>
      <c r="E349" s="54">
        <f t="shared" si="6"/>
        <v>100</v>
      </c>
      <c r="F349" s="251"/>
      <c r="G349" s="299"/>
      <c r="H349" s="299"/>
      <c r="I349" s="253"/>
    </row>
    <row r="350" spans="1:9" s="30" customFormat="1" ht="15.75" customHeight="1" x14ac:dyDescent="0.2">
      <c r="A350" s="57" t="s">
        <v>134</v>
      </c>
      <c r="B350" s="48">
        <v>1</v>
      </c>
      <c r="C350" s="48" t="s">
        <v>77</v>
      </c>
      <c r="D350" s="221">
        <v>1</v>
      </c>
      <c r="E350" s="54">
        <f t="shared" ref="E350:E366" si="7">SUM(B350)*D350</f>
        <v>1</v>
      </c>
      <c r="F350" s="251" t="s">
        <v>286</v>
      </c>
      <c r="G350" s="299"/>
      <c r="H350" s="299"/>
      <c r="I350" s="253"/>
    </row>
    <row r="351" spans="1:9" s="30" customFormat="1" ht="15.75" customHeight="1" thickBot="1" x14ac:dyDescent="0.25">
      <c r="A351" s="57" t="s">
        <v>71</v>
      </c>
      <c r="B351" s="48">
        <v>1</v>
      </c>
      <c r="C351" s="48" t="s">
        <v>77</v>
      </c>
      <c r="D351" s="221">
        <v>2300</v>
      </c>
      <c r="E351" s="54">
        <f t="shared" si="7"/>
        <v>2300</v>
      </c>
      <c r="F351" s="251"/>
      <c r="G351" s="299"/>
      <c r="H351" s="299"/>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21">
        <v>500</v>
      </c>
      <c r="E353" s="54">
        <f t="shared" si="7"/>
        <v>500</v>
      </c>
      <c r="F353" s="251"/>
      <c r="G353" s="252"/>
      <c r="H353" s="252"/>
      <c r="I353" s="253"/>
    </row>
    <row r="354" spans="1:9" s="30" customFormat="1" ht="15.75" customHeight="1" x14ac:dyDescent="0.2">
      <c r="A354" s="57" t="s">
        <v>136</v>
      </c>
      <c r="B354" s="48">
        <v>1</v>
      </c>
      <c r="C354" s="48" t="s">
        <v>77</v>
      </c>
      <c r="D354" s="221">
        <v>3900</v>
      </c>
      <c r="E354" s="54">
        <f t="shared" si="7"/>
        <v>3900</v>
      </c>
      <c r="F354" s="251"/>
      <c r="G354" s="252"/>
      <c r="H354" s="252"/>
      <c r="I354" s="253"/>
    </row>
    <row r="355" spans="1:9" s="30" customFormat="1" ht="15.75" customHeight="1" x14ac:dyDescent="0.2">
      <c r="A355" s="57" t="s">
        <v>108</v>
      </c>
      <c r="B355" s="48">
        <v>1</v>
      </c>
      <c r="C355" s="48" t="s">
        <v>77</v>
      </c>
      <c r="D355" s="221">
        <v>2400</v>
      </c>
      <c r="E355" s="54">
        <f t="shared" si="7"/>
        <v>2400</v>
      </c>
      <c r="F355" s="251"/>
      <c r="G355" s="252"/>
      <c r="H355" s="252"/>
      <c r="I355" s="253"/>
    </row>
    <row r="356" spans="1:9" s="30" customFormat="1" ht="15.75" customHeight="1" x14ac:dyDescent="0.2">
      <c r="A356" s="57" t="s">
        <v>137</v>
      </c>
      <c r="B356" s="48">
        <v>2</v>
      </c>
      <c r="C356" s="48" t="s">
        <v>138</v>
      </c>
      <c r="D356" s="221">
        <v>200</v>
      </c>
      <c r="E356" s="54">
        <f t="shared" si="7"/>
        <v>400</v>
      </c>
      <c r="F356" s="251"/>
      <c r="G356" s="252"/>
      <c r="H356" s="252"/>
      <c r="I356" s="253"/>
    </row>
    <row r="357" spans="1:9" s="30" customFormat="1" ht="15.75" customHeight="1" x14ac:dyDescent="0.2">
      <c r="A357" s="57" t="s">
        <v>109</v>
      </c>
      <c r="B357" s="48">
        <v>1</v>
      </c>
      <c r="C357" s="48" t="s">
        <v>77</v>
      </c>
      <c r="D357" s="221">
        <v>300</v>
      </c>
      <c r="E357" s="54">
        <f t="shared" si="7"/>
        <v>300</v>
      </c>
      <c r="F357" s="251"/>
      <c r="G357" s="252"/>
      <c r="H357" s="252"/>
      <c r="I357" s="253"/>
    </row>
    <row r="358" spans="1:9" s="30" customFormat="1" ht="15.75" customHeight="1" thickBot="1" x14ac:dyDescent="0.25">
      <c r="A358" s="57" t="s">
        <v>192</v>
      </c>
      <c r="B358" s="48">
        <v>20</v>
      </c>
      <c r="C358" s="48" t="s">
        <v>138</v>
      </c>
      <c r="D358" s="221">
        <v>5</v>
      </c>
      <c r="E358" s="54">
        <f t="shared" si="7"/>
        <v>100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21">
        <v>2304.5</v>
      </c>
      <c r="E360" s="54">
        <f t="shared" si="7"/>
        <v>2304.5</v>
      </c>
      <c r="F360" s="251" t="s">
        <v>278</v>
      </c>
      <c r="G360" s="299"/>
      <c r="H360" s="299"/>
      <c r="I360" s="253"/>
    </row>
    <row r="361" spans="1:9" s="30" customFormat="1" ht="15.75" customHeight="1" x14ac:dyDescent="0.2">
      <c r="A361" s="55" t="s">
        <v>139</v>
      </c>
      <c r="B361" s="48">
        <v>1</v>
      </c>
      <c r="C361" s="48" t="s">
        <v>31</v>
      </c>
      <c r="D361" s="221">
        <v>5250</v>
      </c>
      <c r="E361" s="54">
        <f t="shared" si="7"/>
        <v>5250</v>
      </c>
      <c r="F361" s="251"/>
      <c r="G361" s="299"/>
      <c r="H361" s="299"/>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21">
        <v>50</v>
      </c>
      <c r="E364" s="54">
        <f t="shared" si="7"/>
        <v>1000</v>
      </c>
      <c r="F364" s="251"/>
      <c r="G364" s="299"/>
      <c r="H364" s="299"/>
      <c r="I364" s="253"/>
    </row>
    <row r="365" spans="1:9" s="30" customFormat="1" ht="15.75" customHeight="1" x14ac:dyDescent="0.2">
      <c r="A365" s="55" t="s">
        <v>75</v>
      </c>
      <c r="B365" s="48">
        <v>1</v>
      </c>
      <c r="C365" s="48" t="s">
        <v>77</v>
      </c>
      <c r="D365" s="221">
        <v>500</v>
      </c>
      <c r="E365" s="54">
        <f t="shared" si="7"/>
        <v>500</v>
      </c>
      <c r="F365" s="251"/>
      <c r="G365" s="299"/>
      <c r="H365" s="299"/>
      <c r="I365" s="253"/>
    </row>
    <row r="366" spans="1:9" s="30" customFormat="1" ht="15.75" customHeight="1" x14ac:dyDescent="0.2">
      <c r="A366" s="55" t="s">
        <v>76</v>
      </c>
      <c r="B366" s="48">
        <v>1</v>
      </c>
      <c r="C366" s="48" t="s">
        <v>77</v>
      </c>
      <c r="D366" s="221">
        <v>1000</v>
      </c>
      <c r="E366" s="54">
        <f t="shared" si="7"/>
        <v>1000</v>
      </c>
      <c r="F366" s="251" t="s">
        <v>274</v>
      </c>
      <c r="G366" s="299"/>
      <c r="H366" s="299"/>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300541.89</v>
      </c>
      <c r="F368" s="245"/>
      <c r="G368" s="246"/>
      <c r="H368" s="246"/>
      <c r="I368" s="247"/>
    </row>
    <row r="369" spans="1:9" s="30" customFormat="1" ht="16.5" customHeight="1" thickTop="1" thickBot="1" x14ac:dyDescent="0.25">
      <c r="A369" s="60" t="s">
        <v>157</v>
      </c>
      <c r="B369" s="61"/>
      <c r="C369" s="62"/>
      <c r="D369" s="63"/>
      <c r="E369" s="64">
        <f>SUM(E368)/B256</f>
        <v>7513.5472500000005</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4</v>
      </c>
      <c r="G380" s="91">
        <f>SUM(E380*F380)</f>
        <v>33559.632000000005</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4</v>
      </c>
      <c r="G382" s="94">
        <f>SUM(E382*F382)</f>
        <v>198126.43200000003</v>
      </c>
      <c r="H382" s="88"/>
      <c r="I382" s="83"/>
    </row>
    <row r="383" spans="1:9" s="30" customFormat="1" thickBot="1" x14ac:dyDescent="0.25">
      <c r="A383" s="95" t="s">
        <v>169</v>
      </c>
      <c r="B383" s="47"/>
      <c r="C383" s="96"/>
      <c r="D383" s="96"/>
      <c r="E383" s="96"/>
      <c r="F383" s="97"/>
      <c r="G383" s="98">
        <f>SUM(G380:G382)</f>
        <v>231686.06400000004</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4</v>
      </c>
      <c r="G387" s="91">
        <f>SUM(E387*F387)</f>
        <v>22636.691999999999</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4</v>
      </c>
      <c r="G389" s="94">
        <f>SUM(E389*F389)</f>
        <v>152330.10399999999</v>
      </c>
      <c r="H389" s="88"/>
      <c r="I389" s="83"/>
    </row>
    <row r="390" spans="1:9" s="30" customFormat="1" thickBot="1" x14ac:dyDescent="0.25">
      <c r="A390" s="95" t="s">
        <v>170</v>
      </c>
      <c r="B390" s="47"/>
      <c r="C390" s="96"/>
      <c r="D390" s="96"/>
      <c r="E390" s="96"/>
      <c r="F390" s="97"/>
      <c r="G390" s="98">
        <f>SUM(G387:G389)</f>
        <v>174966.796</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2</v>
      </c>
      <c r="G394" s="91">
        <f>SUM(E394*F394)</f>
        <v>12932.946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2</v>
      </c>
      <c r="G396" s="94">
        <f>SUM(E396*F396)</f>
        <v>87030.251999999993</v>
      </c>
      <c r="H396" s="88"/>
      <c r="I396" s="83"/>
    </row>
    <row r="397" spans="1:9" s="30" customFormat="1" thickBot="1" x14ac:dyDescent="0.25">
      <c r="A397" s="142" t="s">
        <v>171</v>
      </c>
      <c r="B397" s="143"/>
      <c r="C397" s="144"/>
      <c r="D397" s="144"/>
      <c r="E397" s="144"/>
      <c r="F397" s="145"/>
      <c r="G397" s="146">
        <f>SUM(G394:G396)</f>
        <v>99963.197999999989</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4</v>
      </c>
      <c r="G401" s="91">
        <f>SUM(E401*F401)</f>
        <v>27351.324000000001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4</v>
      </c>
      <c r="G403" s="94">
        <f>SUM(E403*F403)</f>
        <v>184056.48800000001</v>
      </c>
      <c r="H403" s="88"/>
      <c r="I403" s="83"/>
    </row>
    <row r="404" spans="1:9" s="30" customFormat="1" thickBot="1" x14ac:dyDescent="0.25">
      <c r="A404" s="95" t="s">
        <v>172</v>
      </c>
      <c r="B404" s="47"/>
      <c r="C404" s="96"/>
      <c r="D404" s="96"/>
      <c r="E404" s="96"/>
      <c r="F404" s="97"/>
      <c r="G404" s="98">
        <f>SUM(G401:G403)</f>
        <v>211407.81200000001</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2</v>
      </c>
      <c r="G408" s="91">
        <f>SUM(E408*F408)</f>
        <v>15128.802000000001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2</v>
      </c>
      <c r="G410" s="94">
        <f>SUM(E410*F410)</f>
        <v>101806.924</v>
      </c>
      <c r="H410" s="88"/>
      <c r="I410" s="83"/>
    </row>
    <row r="411" spans="1:9" s="30" customFormat="1" thickBot="1" x14ac:dyDescent="0.25">
      <c r="A411" s="95" t="s">
        <v>173</v>
      </c>
      <c r="B411" s="47"/>
      <c r="C411" s="96"/>
      <c r="D411" s="96"/>
      <c r="E411" s="96"/>
      <c r="F411" s="97"/>
      <c r="G411" s="98">
        <f>SUM(G408:G410)</f>
        <v>116935.726</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2</v>
      </c>
      <c r="G415" s="91">
        <f>SUM(E415*F415)</f>
        <v>15806.934000000001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2</v>
      </c>
      <c r="G417" s="94">
        <f>SUM(E417*F417)</f>
        <v>106370.308</v>
      </c>
      <c r="H417" s="88"/>
      <c r="I417" s="83"/>
    </row>
    <row r="418" spans="1:9" thickBot="1" x14ac:dyDescent="0.25">
      <c r="A418" s="95" t="s">
        <v>174</v>
      </c>
      <c r="B418" s="47"/>
      <c r="C418" s="96"/>
      <c r="D418" s="96"/>
      <c r="E418" s="96"/>
      <c r="F418" s="97"/>
      <c r="G418" s="98">
        <f>SUM(G415:G417)</f>
        <v>122177.242</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2</v>
      </c>
      <c r="G422" s="91">
        <f>SUM(E422*F422)</f>
        <v>17518.41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2</v>
      </c>
      <c r="G424" s="94">
        <f>SUM(E424*F424)</f>
        <v>117887.42</v>
      </c>
      <c r="H424" s="88"/>
      <c r="I424" s="83"/>
    </row>
    <row r="425" spans="1:9" thickBot="1" x14ac:dyDescent="0.25">
      <c r="A425" s="95" t="s">
        <v>175</v>
      </c>
      <c r="B425" s="47"/>
      <c r="C425" s="96"/>
      <c r="D425" s="96"/>
      <c r="E425" s="96"/>
      <c r="F425" s="97"/>
      <c r="G425" s="98">
        <f>SUM(G422:G424)</f>
        <v>135405.82999999999</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0.28275</v>
      </c>
      <c r="E429" s="54">
        <f t="shared" ref="E429:E452" si="8">SUM(B429)*D429</f>
        <v>1391.6955</v>
      </c>
      <c r="F429" s="86"/>
      <c r="G429" s="122"/>
      <c r="H429" s="73"/>
      <c r="I429" s="121"/>
    </row>
    <row r="430" spans="1:9" thickBot="1" x14ac:dyDescent="0.25">
      <c r="A430" s="128" t="s">
        <v>83</v>
      </c>
      <c r="B430" s="45">
        <v>4922</v>
      </c>
      <c r="C430" s="106" t="s">
        <v>78</v>
      </c>
      <c r="D430" s="216">
        <v>8.5214999999999996</v>
      </c>
      <c r="E430" s="54">
        <f t="shared" si="8"/>
        <v>41942.822999999997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60.245249999999999</v>
      </c>
      <c r="E432" s="54">
        <f t="shared" si="8"/>
        <v>34641.018749999996</v>
      </c>
      <c r="F432" s="86"/>
      <c r="G432" s="122"/>
      <c r="H432" s="73"/>
      <c r="I432" s="121"/>
    </row>
    <row r="433" spans="1:9" ht="15" x14ac:dyDescent="0.2">
      <c r="A433" s="105" t="s">
        <v>221</v>
      </c>
      <c r="B433" s="45">
        <v>0</v>
      </c>
      <c r="C433" s="106" t="s">
        <v>78</v>
      </c>
      <c r="D433" s="216">
        <v>36.903750000000002</v>
      </c>
      <c r="E433" s="54">
        <f t="shared" si="8"/>
        <v>0</v>
      </c>
      <c r="F433" s="86"/>
      <c r="G433" s="122"/>
      <c r="H433" s="73"/>
      <c r="I433" s="121"/>
    </row>
    <row r="434" spans="1:9" ht="15" x14ac:dyDescent="0.2">
      <c r="A434" s="105" t="s">
        <v>224</v>
      </c>
      <c r="B434" s="45">
        <v>84</v>
      </c>
      <c r="C434" s="106" t="s">
        <v>78</v>
      </c>
      <c r="D434" s="216">
        <v>61.785749999999993</v>
      </c>
      <c r="E434" s="54">
        <f t="shared" si="8"/>
        <v>5190.0029999999997</v>
      </c>
      <c r="F434" s="86"/>
      <c r="G434" s="122"/>
      <c r="H434" s="73"/>
      <c r="I434" s="121"/>
    </row>
    <row r="435" spans="1:9" ht="15" x14ac:dyDescent="0.2">
      <c r="A435" s="105" t="s">
        <v>113</v>
      </c>
      <c r="B435" s="45">
        <v>441</v>
      </c>
      <c r="C435" s="106" t="s">
        <v>78</v>
      </c>
      <c r="D435" s="216">
        <v>36.913499999999999</v>
      </c>
      <c r="E435" s="54">
        <f t="shared" si="8"/>
        <v>16278.853499999999</v>
      </c>
      <c r="F435" s="86"/>
      <c r="G435" s="122"/>
      <c r="H435" s="73"/>
      <c r="I435" s="121"/>
    </row>
    <row r="436" spans="1:9" thickBot="1" x14ac:dyDescent="0.25">
      <c r="A436" s="128" t="s">
        <v>223</v>
      </c>
      <c r="B436" s="45">
        <v>541</v>
      </c>
      <c r="C436" s="106" t="s">
        <v>78</v>
      </c>
      <c r="D436" s="216">
        <v>58.090499999999999</v>
      </c>
      <c r="E436" s="54">
        <f t="shared" si="8"/>
        <v>31426.960500000001</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14.10825</v>
      </c>
      <c r="E438" s="54">
        <f t="shared" si="8"/>
        <v>25324.30875</v>
      </c>
      <c r="F438" s="86"/>
      <c r="G438" s="122"/>
      <c r="H438" s="73"/>
      <c r="I438" s="121"/>
    </row>
    <row r="439" spans="1:9" ht="15" x14ac:dyDescent="0.2">
      <c r="A439" s="105" t="s">
        <v>86</v>
      </c>
      <c r="B439" s="45">
        <v>449</v>
      </c>
      <c r="C439" s="106" t="s">
        <v>78</v>
      </c>
      <c r="D439" s="216">
        <v>25.96425</v>
      </c>
      <c r="E439" s="54">
        <f t="shared" si="8"/>
        <v>11657.948249999999</v>
      </c>
      <c r="F439" s="86"/>
      <c r="G439" s="122"/>
      <c r="H439" s="73"/>
      <c r="I439" s="121"/>
    </row>
    <row r="440" spans="1:9" ht="15" x14ac:dyDescent="0.2">
      <c r="A440" s="100" t="s">
        <v>144</v>
      </c>
      <c r="B440" s="48">
        <v>20</v>
      </c>
      <c r="C440" s="48" t="s">
        <v>138</v>
      </c>
      <c r="D440" s="217">
        <v>165.89625000000001</v>
      </c>
      <c r="E440" s="54">
        <f t="shared" si="8"/>
        <v>3317.9250000000002</v>
      </c>
      <c r="F440" s="86"/>
      <c r="G440" s="122"/>
      <c r="H440" s="73"/>
      <c r="I440" s="121"/>
    </row>
    <row r="441" spans="1:9" ht="15" x14ac:dyDescent="0.2">
      <c r="A441" s="105" t="s">
        <v>252</v>
      </c>
      <c r="B441" s="45">
        <v>307</v>
      </c>
      <c r="C441" s="106" t="s">
        <v>117</v>
      </c>
      <c r="D441" s="216">
        <v>55.964999999999996</v>
      </c>
      <c r="E441" s="54">
        <f t="shared" si="8"/>
        <v>17181.254999999997</v>
      </c>
      <c r="F441" s="86"/>
      <c r="G441" s="122"/>
      <c r="H441" s="73"/>
      <c r="I441" s="121"/>
    </row>
    <row r="442" spans="1:9" thickBot="1" x14ac:dyDescent="0.25">
      <c r="A442" s="128" t="s">
        <v>253</v>
      </c>
      <c r="B442" s="45">
        <v>276</v>
      </c>
      <c r="C442" s="106" t="s">
        <v>117</v>
      </c>
      <c r="D442" s="216">
        <v>67.274999999999991</v>
      </c>
      <c r="E442" s="54">
        <f t="shared" si="8"/>
        <v>18567.899999999998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2925</v>
      </c>
      <c r="E445" s="54">
        <f t="shared" si="8"/>
        <v>58500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417420.69124999997</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300541.89</v>
      </c>
      <c r="H458" s="33"/>
      <c r="I458" s="147"/>
    </row>
    <row r="459" spans="1:9" ht="15" x14ac:dyDescent="0.2">
      <c r="A459" s="114" t="s">
        <v>147</v>
      </c>
      <c r="B459" s="101"/>
      <c r="C459" s="102"/>
      <c r="D459" s="102"/>
      <c r="E459" s="102"/>
      <c r="F459" s="138"/>
      <c r="G459" s="108">
        <f>SUM(G380,G387,G394,G401,G408,G415,G422)</f>
        <v>144934.74000000002</v>
      </c>
      <c r="H459" s="33"/>
      <c r="I459" s="147"/>
    </row>
    <row r="460" spans="1:9" ht="15" x14ac:dyDescent="0.2">
      <c r="A460" s="114" t="s">
        <v>148</v>
      </c>
      <c r="B460" s="101"/>
      <c r="C460" s="102"/>
      <c r="D460" s="102"/>
      <c r="E460" s="102"/>
      <c r="F460" s="138"/>
      <c r="G460" s="108">
        <f>SUM(G382,G389,G396,G403,G410,G417,G424)</f>
        <v>947607.92800000007</v>
      </c>
      <c r="H460" s="33"/>
      <c r="I460" s="147"/>
    </row>
    <row r="461" spans="1:9" ht="15" x14ac:dyDescent="0.2">
      <c r="A461" s="114" t="s">
        <v>149</v>
      </c>
      <c r="B461" s="101"/>
      <c r="C461" s="102"/>
      <c r="D461" s="102"/>
      <c r="E461" s="102"/>
      <c r="F461" s="138"/>
      <c r="G461" s="108">
        <f>SUM(G454)</f>
        <v>417420.69124999997</v>
      </c>
      <c r="H461" s="33"/>
      <c r="I461" s="147"/>
    </row>
    <row r="462" spans="1:9" ht="15" x14ac:dyDescent="0.2">
      <c r="A462" s="114" t="s">
        <v>196</v>
      </c>
      <c r="B462" s="101"/>
      <c r="C462" s="102"/>
      <c r="D462" s="102"/>
      <c r="E462" s="102"/>
      <c r="F462" s="138"/>
      <c r="G462" s="108">
        <f>SUM(G458:G461)*3%</f>
        <v>54315.157477500004</v>
      </c>
      <c r="H462" s="33"/>
      <c r="I462" s="147"/>
    </row>
    <row r="463" spans="1:9" ht="15" x14ac:dyDescent="0.2">
      <c r="A463" s="114" t="s">
        <v>150</v>
      </c>
      <c r="B463" s="101"/>
      <c r="C463" s="102"/>
      <c r="D463" s="102"/>
      <c r="E463" s="102"/>
      <c r="F463" s="138"/>
      <c r="G463" s="108">
        <f>SUM(G458:G462)*E374</f>
        <v>130537.42847092502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1995357.835198425</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178</v>
      </c>
      <c r="B468" s="182"/>
      <c r="C468" s="183"/>
      <c r="D468" s="183"/>
      <c r="E468" s="183"/>
      <c r="F468" s="184"/>
      <c r="G468" s="185">
        <f>SUM(G231)</f>
        <v>2034758.5987794839</v>
      </c>
    </row>
    <row r="469" spans="1:9" ht="24" customHeight="1" thickBot="1" x14ac:dyDescent="0.25">
      <c r="A469" s="224" t="s">
        <v>177</v>
      </c>
      <c r="B469" s="225"/>
      <c r="C469" s="225"/>
      <c r="D469" s="225"/>
      <c r="E469" s="225"/>
      <c r="F469" s="226"/>
      <c r="G469" s="185">
        <f>SUM(G465)</f>
        <v>1995357.835198425</v>
      </c>
    </row>
    <row r="470" spans="1:9" ht="30.95" customHeight="1" thickBot="1" x14ac:dyDescent="0.25">
      <c r="A470" s="224" t="s">
        <v>225</v>
      </c>
      <c r="B470" s="225"/>
      <c r="C470" s="225"/>
      <c r="D470" s="225"/>
      <c r="E470" s="225"/>
      <c r="F470" s="226"/>
      <c r="G470" s="185">
        <f>SUM(G468:G469)</f>
        <v>4030116.4339779089</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237</v>
      </c>
      <c r="C4" s="222"/>
      <c r="D4" s="222"/>
      <c r="E4" s="222"/>
      <c r="F4" s="222"/>
      <c r="G4" s="222"/>
      <c r="H4" s="222"/>
      <c r="I4" s="5"/>
    </row>
    <row r="5" spans="1:9" ht="30.75" customHeight="1" x14ac:dyDescent="0.25">
      <c r="A5" s="35" t="s">
        <v>247</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7" t="s">
        <v>241</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91"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12"/>
      <c r="E43" s="54">
        <f>SUM(B43)*D43</f>
        <v>0</v>
      </c>
      <c r="F43" s="251"/>
      <c r="G43" s="252"/>
      <c r="H43" s="252"/>
      <c r="I43" s="253"/>
    </row>
    <row r="44" spans="1:11" ht="15.75" customHeight="1" x14ac:dyDescent="0.2">
      <c r="A44" s="55" t="s">
        <v>13</v>
      </c>
      <c r="B44" s="48">
        <v>52</v>
      </c>
      <c r="C44" s="48" t="s">
        <v>27</v>
      </c>
      <c r="D44" s="212"/>
      <c r="E44" s="54">
        <f t="shared" ref="E44:E107" si="1">SUM(B44)*D44</f>
        <v>0</v>
      </c>
      <c r="F44" s="251"/>
      <c r="G44" s="252"/>
      <c r="H44" s="252"/>
      <c r="I44" s="253"/>
    </row>
    <row r="45" spans="1:11" ht="15.75" customHeight="1" x14ac:dyDescent="0.2">
      <c r="A45" s="55" t="s">
        <v>15</v>
      </c>
      <c r="B45" s="48">
        <v>52</v>
      </c>
      <c r="C45" s="48" t="s">
        <v>27</v>
      </c>
      <c r="D45" s="212"/>
      <c r="E45" s="54">
        <f t="shared" si="1"/>
        <v>0</v>
      </c>
      <c r="F45" s="251"/>
      <c r="G45" s="252"/>
      <c r="H45" s="252"/>
      <c r="I45" s="253"/>
    </row>
    <row r="46" spans="1:11" ht="15.75" customHeight="1" x14ac:dyDescent="0.2">
      <c r="A46" s="55" t="s">
        <v>16</v>
      </c>
      <c r="B46" s="48">
        <v>52</v>
      </c>
      <c r="C46" s="48" t="s">
        <v>27</v>
      </c>
      <c r="D46" s="212"/>
      <c r="E46" s="54">
        <f t="shared" si="1"/>
        <v>0</v>
      </c>
      <c r="F46" s="251"/>
      <c r="G46" s="252"/>
      <c r="H46" s="252"/>
      <c r="I46" s="253"/>
    </row>
    <row r="47" spans="1:11" ht="15.75" customHeight="1" x14ac:dyDescent="0.2">
      <c r="A47" s="55" t="s">
        <v>125</v>
      </c>
      <c r="B47" s="48">
        <v>52</v>
      </c>
      <c r="C47" s="48" t="s">
        <v>27</v>
      </c>
      <c r="D47" s="212"/>
      <c r="E47" s="54">
        <f t="shared" si="1"/>
        <v>0</v>
      </c>
      <c r="F47" s="251"/>
      <c r="G47" s="252"/>
      <c r="H47" s="252"/>
      <c r="I47" s="253"/>
    </row>
    <row r="48" spans="1:11" ht="15.75" customHeight="1" x14ac:dyDescent="0.2">
      <c r="A48" s="55" t="s">
        <v>123</v>
      </c>
      <c r="B48" s="48">
        <v>52</v>
      </c>
      <c r="C48" s="48" t="s">
        <v>27</v>
      </c>
      <c r="D48" s="212"/>
      <c r="E48" s="54">
        <f t="shared" si="1"/>
        <v>0</v>
      </c>
      <c r="F48" s="251"/>
      <c r="G48" s="252"/>
      <c r="H48" s="252"/>
      <c r="I48" s="253"/>
    </row>
    <row r="49" spans="1:9" ht="15.75" customHeight="1" x14ac:dyDescent="0.2">
      <c r="A49" s="55" t="s">
        <v>185</v>
      </c>
      <c r="B49" s="48">
        <v>52</v>
      </c>
      <c r="C49" s="48" t="s">
        <v>27</v>
      </c>
      <c r="D49" s="212"/>
      <c r="E49" s="54">
        <f t="shared" si="1"/>
        <v>0</v>
      </c>
      <c r="F49" s="251"/>
      <c r="G49" s="252"/>
      <c r="H49" s="252"/>
      <c r="I49" s="253"/>
    </row>
    <row r="50" spans="1:9" ht="15.75" customHeight="1" x14ac:dyDescent="0.2">
      <c r="A50" s="55" t="s">
        <v>18</v>
      </c>
      <c r="B50" s="48">
        <v>52</v>
      </c>
      <c r="C50" s="48" t="s">
        <v>27</v>
      </c>
      <c r="D50" s="212"/>
      <c r="E50" s="54">
        <f t="shared" si="1"/>
        <v>0</v>
      </c>
      <c r="F50" s="251"/>
      <c r="G50" s="252"/>
      <c r="H50" s="252"/>
      <c r="I50" s="253"/>
    </row>
    <row r="51" spans="1:9" ht="15.75" customHeight="1" thickBot="1" x14ac:dyDescent="0.25">
      <c r="A51" s="55" t="s">
        <v>19</v>
      </c>
      <c r="B51" s="48">
        <v>52</v>
      </c>
      <c r="C51" s="48" t="s">
        <v>27</v>
      </c>
      <c r="D51" s="212"/>
      <c r="E51" s="54">
        <f t="shared" si="1"/>
        <v>0</v>
      </c>
      <c r="F51" s="251"/>
      <c r="G51" s="252"/>
      <c r="H51" s="252"/>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12"/>
      <c r="E53" s="54">
        <f t="shared" si="1"/>
        <v>0</v>
      </c>
      <c r="F53" s="251"/>
      <c r="G53" s="252"/>
      <c r="H53" s="252"/>
      <c r="I53" s="253"/>
    </row>
    <row r="54" spans="1:9" ht="15.75" customHeight="1" x14ac:dyDescent="0.2">
      <c r="A54" s="55" t="s">
        <v>45</v>
      </c>
      <c r="B54" s="48">
        <v>52</v>
      </c>
      <c r="C54" s="48" t="s">
        <v>27</v>
      </c>
      <c r="D54" s="212"/>
      <c r="E54" s="54">
        <f t="shared" si="1"/>
        <v>0</v>
      </c>
      <c r="F54" s="251"/>
      <c r="G54" s="252"/>
      <c r="H54" s="252"/>
      <c r="I54" s="253"/>
    </row>
    <row r="55" spans="1:9" ht="15.75" customHeight="1" x14ac:dyDescent="0.2">
      <c r="A55" s="58" t="s">
        <v>47</v>
      </c>
      <c r="B55" s="48">
        <v>52</v>
      </c>
      <c r="C55" s="48" t="s">
        <v>27</v>
      </c>
      <c r="D55" s="212"/>
      <c r="E55" s="54">
        <f t="shared" si="1"/>
        <v>0</v>
      </c>
      <c r="F55" s="251"/>
      <c r="G55" s="252"/>
      <c r="H55" s="252"/>
      <c r="I55" s="253"/>
    </row>
    <row r="56" spans="1:9" ht="15.75" customHeight="1" x14ac:dyDescent="0.2">
      <c r="A56" s="58" t="s">
        <v>21</v>
      </c>
      <c r="B56" s="48">
        <v>52</v>
      </c>
      <c r="C56" s="48" t="s">
        <v>27</v>
      </c>
      <c r="D56" s="212"/>
      <c r="E56" s="54">
        <f t="shared" si="1"/>
        <v>0</v>
      </c>
      <c r="F56" s="251"/>
      <c r="G56" s="252"/>
      <c r="H56" s="252"/>
      <c r="I56" s="253"/>
    </row>
    <row r="57" spans="1:9" ht="15.75" customHeight="1" x14ac:dyDescent="0.2">
      <c r="A57" s="58" t="s">
        <v>22</v>
      </c>
      <c r="B57" s="48">
        <v>52</v>
      </c>
      <c r="C57" s="48" t="s">
        <v>27</v>
      </c>
      <c r="D57" s="212"/>
      <c r="E57" s="54">
        <f t="shared" si="1"/>
        <v>0</v>
      </c>
      <c r="F57" s="251"/>
      <c r="G57" s="252"/>
      <c r="H57" s="252"/>
      <c r="I57" s="253"/>
    </row>
    <row r="58" spans="1:9" ht="15.75" customHeight="1" x14ac:dyDescent="0.2">
      <c r="A58" s="58" t="s">
        <v>23</v>
      </c>
      <c r="B58" s="48">
        <v>52</v>
      </c>
      <c r="C58" s="48" t="s">
        <v>27</v>
      </c>
      <c r="D58" s="212"/>
      <c r="E58" s="54">
        <f t="shared" si="1"/>
        <v>0</v>
      </c>
      <c r="F58" s="251"/>
      <c r="G58" s="252"/>
      <c r="H58" s="252"/>
      <c r="I58" s="253"/>
    </row>
    <row r="59" spans="1:9" ht="15.75" customHeight="1" x14ac:dyDescent="0.2">
      <c r="A59" s="58" t="s">
        <v>48</v>
      </c>
      <c r="B59" s="48">
        <v>52</v>
      </c>
      <c r="C59" s="48" t="s">
        <v>27</v>
      </c>
      <c r="D59" s="212"/>
      <c r="E59" s="54">
        <f t="shared" si="1"/>
        <v>0</v>
      </c>
      <c r="F59" s="251"/>
      <c r="G59" s="252"/>
      <c r="H59" s="252"/>
      <c r="I59" s="253"/>
    </row>
    <row r="60" spans="1:9" ht="15.75" customHeight="1" x14ac:dyDescent="0.2">
      <c r="A60" s="55" t="s">
        <v>124</v>
      </c>
      <c r="B60" s="48">
        <v>52</v>
      </c>
      <c r="C60" s="48" t="s">
        <v>27</v>
      </c>
      <c r="D60" s="212"/>
      <c r="E60" s="54">
        <f t="shared" si="1"/>
        <v>0</v>
      </c>
      <c r="F60" s="251"/>
      <c r="G60" s="252"/>
      <c r="H60" s="252"/>
      <c r="I60" s="253"/>
    </row>
    <row r="61" spans="1:9" ht="15.75" customHeight="1" x14ac:dyDescent="0.2">
      <c r="A61" s="55" t="s">
        <v>28</v>
      </c>
      <c r="B61" s="48">
        <v>52</v>
      </c>
      <c r="C61" s="48" t="s">
        <v>27</v>
      </c>
      <c r="D61" s="212"/>
      <c r="E61" s="54">
        <f t="shared" si="1"/>
        <v>0</v>
      </c>
      <c r="F61" s="251"/>
      <c r="G61" s="252"/>
      <c r="H61" s="252"/>
      <c r="I61" s="253"/>
    </row>
    <row r="62" spans="1:9" ht="15.75" customHeight="1" x14ac:dyDescent="0.2">
      <c r="A62" s="57" t="s">
        <v>29</v>
      </c>
      <c r="B62" s="48">
        <v>52</v>
      </c>
      <c r="C62" s="48" t="s">
        <v>27</v>
      </c>
      <c r="D62" s="212"/>
      <c r="E62" s="54">
        <f t="shared" si="1"/>
        <v>0</v>
      </c>
      <c r="F62" s="251"/>
      <c r="G62" s="252"/>
      <c r="H62" s="252"/>
      <c r="I62" s="253"/>
    </row>
    <row r="63" spans="1:9" ht="15.75" customHeight="1" x14ac:dyDescent="0.2">
      <c r="A63" s="55" t="s">
        <v>26</v>
      </c>
      <c r="B63" s="168">
        <v>1</v>
      </c>
      <c r="C63" s="48" t="s">
        <v>31</v>
      </c>
      <c r="D63" s="212"/>
      <c r="E63" s="54">
        <f t="shared" si="1"/>
        <v>0</v>
      </c>
      <c r="F63" s="251"/>
      <c r="G63" s="252"/>
      <c r="H63" s="252"/>
      <c r="I63" s="253"/>
    </row>
    <row r="64" spans="1:9" ht="15.75" customHeight="1" x14ac:dyDescent="0.2">
      <c r="A64" s="55" t="s">
        <v>44</v>
      </c>
      <c r="B64" s="168">
        <v>1</v>
      </c>
      <c r="C64" s="48" t="s">
        <v>31</v>
      </c>
      <c r="D64" s="212"/>
      <c r="E64" s="54">
        <f t="shared" si="1"/>
        <v>0</v>
      </c>
      <c r="F64" s="251"/>
      <c r="G64" s="252"/>
      <c r="H64" s="252"/>
      <c r="I64" s="253"/>
    </row>
    <row r="65" spans="1:9" ht="15.75" customHeight="1" thickBot="1" x14ac:dyDescent="0.25">
      <c r="A65" s="169" t="s">
        <v>195</v>
      </c>
      <c r="B65" s="168">
        <v>1</v>
      </c>
      <c r="C65" s="48" t="s">
        <v>31</v>
      </c>
      <c r="D65" s="212"/>
      <c r="E65" s="54">
        <f t="shared" si="1"/>
        <v>0</v>
      </c>
      <c r="F65" s="251"/>
      <c r="G65" s="252"/>
      <c r="H65" s="252"/>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c r="E67" s="188">
        <f t="shared" si="1"/>
        <v>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51"/>
      <c r="G69" s="252"/>
      <c r="H69" s="252"/>
      <c r="I69" s="253"/>
    </row>
    <row r="70" spans="1:9" ht="15.75" customHeight="1" x14ac:dyDescent="0.2">
      <c r="A70" s="55" t="s">
        <v>189</v>
      </c>
      <c r="B70" s="168">
        <v>1</v>
      </c>
      <c r="C70" s="168" t="s">
        <v>77</v>
      </c>
      <c r="D70" s="212"/>
      <c r="E70" s="54">
        <f t="shared" si="1"/>
        <v>0</v>
      </c>
      <c r="F70" s="251"/>
      <c r="G70" s="252"/>
      <c r="H70" s="252"/>
      <c r="I70" s="253"/>
    </row>
    <row r="71" spans="1:9" ht="15.75" customHeight="1" x14ac:dyDescent="0.2">
      <c r="A71" s="55" t="s">
        <v>51</v>
      </c>
      <c r="B71" s="48">
        <v>1</v>
      </c>
      <c r="C71" s="168" t="s">
        <v>77</v>
      </c>
      <c r="D71" s="212"/>
      <c r="E71" s="54">
        <f t="shared" si="1"/>
        <v>0</v>
      </c>
      <c r="F71" s="251"/>
      <c r="G71" s="252"/>
      <c r="H71" s="252"/>
      <c r="I71" s="253"/>
    </row>
    <row r="72" spans="1:9" ht="15.75" customHeight="1" x14ac:dyDescent="0.2">
      <c r="A72" s="55" t="s">
        <v>52</v>
      </c>
      <c r="B72" s="48">
        <v>1</v>
      </c>
      <c r="C72" s="168" t="s">
        <v>77</v>
      </c>
      <c r="D72" s="212"/>
      <c r="E72" s="54">
        <f t="shared" si="1"/>
        <v>0</v>
      </c>
      <c r="F72" s="251"/>
      <c r="G72" s="252"/>
      <c r="H72" s="252"/>
      <c r="I72" s="253"/>
    </row>
    <row r="73" spans="1:9" ht="15.75" customHeight="1" thickBot="1" x14ac:dyDescent="0.25">
      <c r="A73" s="55" t="s">
        <v>98</v>
      </c>
      <c r="B73" s="168">
        <v>1</v>
      </c>
      <c r="C73" s="48" t="s">
        <v>77</v>
      </c>
      <c r="D73" s="212"/>
      <c r="E73" s="54">
        <f t="shared" si="1"/>
        <v>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52</v>
      </c>
      <c r="C75" s="48" t="s">
        <v>27</v>
      </c>
      <c r="D75" s="212"/>
      <c r="E75" s="54">
        <f t="shared" si="1"/>
        <v>0</v>
      </c>
      <c r="F75" s="251"/>
      <c r="G75" s="252"/>
      <c r="H75" s="252"/>
      <c r="I75" s="253"/>
    </row>
    <row r="76" spans="1:9" ht="15.75" customHeight="1" x14ac:dyDescent="0.2">
      <c r="A76" s="55" t="s">
        <v>99</v>
      </c>
      <c r="B76" s="48">
        <v>52</v>
      </c>
      <c r="C76" s="48" t="s">
        <v>27</v>
      </c>
      <c r="D76" s="212"/>
      <c r="E76" s="54">
        <f t="shared" si="1"/>
        <v>0</v>
      </c>
      <c r="F76" s="251"/>
      <c r="G76" s="252"/>
      <c r="H76" s="252"/>
      <c r="I76" s="253"/>
    </row>
    <row r="77" spans="1:9" ht="15.75" customHeight="1" x14ac:dyDescent="0.2">
      <c r="A77" s="55" t="s">
        <v>127</v>
      </c>
      <c r="B77" s="48">
        <v>52</v>
      </c>
      <c r="C77" s="48" t="s">
        <v>27</v>
      </c>
      <c r="D77" s="212"/>
      <c r="E77" s="54">
        <f t="shared" si="1"/>
        <v>0</v>
      </c>
      <c r="F77" s="251"/>
      <c r="G77" s="252"/>
      <c r="H77" s="252"/>
      <c r="I77" s="253"/>
    </row>
    <row r="78" spans="1:9" ht="15.75" customHeight="1" thickBot="1" x14ac:dyDescent="0.25">
      <c r="A78" s="55" t="s">
        <v>34</v>
      </c>
      <c r="B78" s="48">
        <v>52</v>
      </c>
      <c r="C78" s="48" t="s">
        <v>27</v>
      </c>
      <c r="D78" s="212"/>
      <c r="E78" s="54">
        <f t="shared" si="1"/>
        <v>0</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12"/>
      <c r="E80" s="54">
        <f t="shared" si="1"/>
        <v>0</v>
      </c>
      <c r="F80" s="251"/>
      <c r="G80" s="252"/>
      <c r="H80" s="252"/>
      <c r="I80" s="253"/>
    </row>
    <row r="81" spans="1:9" ht="15.75" customHeight="1" x14ac:dyDescent="0.2">
      <c r="A81" s="55" t="s">
        <v>37</v>
      </c>
      <c r="B81" s="168">
        <v>1</v>
      </c>
      <c r="C81" s="48" t="s">
        <v>77</v>
      </c>
      <c r="D81" s="212"/>
      <c r="E81" s="54">
        <f t="shared" si="1"/>
        <v>0</v>
      </c>
      <c r="F81" s="251"/>
      <c r="G81" s="252"/>
      <c r="H81" s="252"/>
      <c r="I81" s="253"/>
    </row>
    <row r="82" spans="1:9" ht="15.75" customHeight="1" x14ac:dyDescent="0.2">
      <c r="A82" s="55" t="s">
        <v>38</v>
      </c>
      <c r="B82" s="168">
        <v>1</v>
      </c>
      <c r="C82" s="48" t="s">
        <v>77</v>
      </c>
      <c r="D82" s="212"/>
      <c r="E82" s="54">
        <f t="shared" si="1"/>
        <v>0</v>
      </c>
      <c r="F82" s="251"/>
      <c r="G82" s="252"/>
      <c r="H82" s="252"/>
      <c r="I82" s="253"/>
    </row>
    <row r="83" spans="1:9" ht="15.75" customHeight="1" x14ac:dyDescent="0.2">
      <c r="A83" s="55" t="s">
        <v>53</v>
      </c>
      <c r="B83" s="168">
        <v>1</v>
      </c>
      <c r="C83" s="48" t="s">
        <v>77</v>
      </c>
      <c r="D83" s="212"/>
      <c r="E83" s="54">
        <f t="shared" si="1"/>
        <v>0</v>
      </c>
      <c r="F83" s="251"/>
      <c r="G83" s="252"/>
      <c r="H83" s="252"/>
      <c r="I83" s="253"/>
    </row>
    <row r="84" spans="1:9" ht="15.75" customHeight="1" thickBot="1" x14ac:dyDescent="0.25">
      <c r="A84" s="55" t="s">
        <v>54</v>
      </c>
      <c r="B84" s="48">
        <v>52</v>
      </c>
      <c r="C84" s="48" t="s">
        <v>27</v>
      </c>
      <c r="D84" s="212"/>
      <c r="E84" s="54">
        <f t="shared" si="1"/>
        <v>0</v>
      </c>
      <c r="F84" s="251"/>
      <c r="G84" s="252"/>
      <c r="H84" s="252"/>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26</v>
      </c>
      <c r="C86" s="48" t="s">
        <v>27</v>
      </c>
      <c r="D86" s="212"/>
      <c r="E86" s="54">
        <f t="shared" si="1"/>
        <v>0</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12"/>
      <c r="E88" s="54">
        <f t="shared" si="1"/>
        <v>0</v>
      </c>
      <c r="F88" s="251"/>
      <c r="G88" s="252"/>
      <c r="H88" s="252"/>
      <c r="I88" s="253"/>
    </row>
    <row r="89" spans="1:9" ht="15.75" customHeight="1" x14ac:dyDescent="0.2">
      <c r="A89" s="59" t="s">
        <v>101</v>
      </c>
      <c r="B89" s="170">
        <v>26</v>
      </c>
      <c r="C89" s="48" t="s">
        <v>27</v>
      </c>
      <c r="D89" s="212"/>
      <c r="E89" s="54">
        <f t="shared" si="1"/>
        <v>0</v>
      </c>
      <c r="F89" s="251"/>
      <c r="G89" s="252"/>
      <c r="H89" s="252"/>
      <c r="I89" s="253"/>
    </row>
    <row r="90" spans="1:9" ht="15.75" customHeight="1" x14ac:dyDescent="0.2">
      <c r="A90" s="59" t="s">
        <v>102</v>
      </c>
      <c r="B90" s="170">
        <v>26</v>
      </c>
      <c r="C90" s="48" t="s">
        <v>27</v>
      </c>
      <c r="D90" s="212"/>
      <c r="E90" s="54">
        <f t="shared" si="1"/>
        <v>0</v>
      </c>
      <c r="F90" s="251"/>
      <c r="G90" s="252"/>
      <c r="H90" s="252"/>
      <c r="I90" s="253"/>
    </row>
    <row r="91" spans="1:9" ht="15.75" customHeight="1" x14ac:dyDescent="0.2">
      <c r="A91" s="59" t="s">
        <v>103</v>
      </c>
      <c r="B91" s="170">
        <v>26</v>
      </c>
      <c r="C91" s="48" t="s">
        <v>27</v>
      </c>
      <c r="D91" s="212"/>
      <c r="E91" s="54">
        <f t="shared" si="1"/>
        <v>0</v>
      </c>
      <c r="F91" s="251"/>
      <c r="G91" s="252"/>
      <c r="H91" s="252"/>
      <c r="I91" s="253"/>
    </row>
    <row r="92" spans="1:9" ht="15.75" customHeight="1" thickBot="1" x14ac:dyDescent="0.25">
      <c r="A92" s="57" t="s">
        <v>104</v>
      </c>
      <c r="B92" s="170">
        <v>26</v>
      </c>
      <c r="C92" s="48" t="s">
        <v>27</v>
      </c>
      <c r="D92" s="212"/>
      <c r="E92" s="54">
        <f t="shared" si="1"/>
        <v>0</v>
      </c>
      <c r="F92" s="251"/>
      <c r="G92" s="252"/>
      <c r="H92" s="252"/>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12"/>
      <c r="E94" s="54">
        <f t="shared" si="1"/>
        <v>0</v>
      </c>
      <c r="F94" s="251"/>
      <c r="G94" s="252"/>
      <c r="H94" s="252"/>
      <c r="I94" s="253"/>
    </row>
    <row r="95" spans="1:9" ht="15.75" customHeight="1" x14ac:dyDescent="0.2">
      <c r="A95" s="57" t="s">
        <v>60</v>
      </c>
      <c r="B95" s="168">
        <v>1</v>
      </c>
      <c r="C95" s="48" t="s">
        <v>77</v>
      </c>
      <c r="D95" s="212"/>
      <c r="E95" s="54">
        <f t="shared" si="1"/>
        <v>0</v>
      </c>
      <c r="F95" s="251"/>
      <c r="G95" s="252"/>
      <c r="H95" s="252"/>
      <c r="I95" s="253"/>
    </row>
    <row r="96" spans="1:9" ht="15.75" customHeight="1" thickBot="1" x14ac:dyDescent="0.25">
      <c r="A96" s="57" t="s">
        <v>61</v>
      </c>
      <c r="B96" s="168">
        <v>1</v>
      </c>
      <c r="C96" s="48" t="s">
        <v>77</v>
      </c>
      <c r="D96" s="212"/>
      <c r="E96" s="54">
        <f t="shared" si="1"/>
        <v>0</v>
      </c>
      <c r="F96" s="251"/>
      <c r="G96" s="252"/>
      <c r="H96" s="252"/>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12"/>
      <c r="E98" s="54">
        <f t="shared" si="1"/>
        <v>0</v>
      </c>
      <c r="F98" s="251"/>
      <c r="G98" s="252"/>
      <c r="H98" s="252"/>
      <c r="I98" s="253"/>
    </row>
    <row r="99" spans="1:9" ht="15.75" customHeight="1" x14ac:dyDescent="0.2">
      <c r="A99" s="59" t="s">
        <v>105</v>
      </c>
      <c r="B99" s="168">
        <v>1</v>
      </c>
      <c r="C99" s="48" t="s">
        <v>77</v>
      </c>
      <c r="D99" s="212"/>
      <c r="E99" s="54">
        <f t="shared" si="1"/>
        <v>0</v>
      </c>
      <c r="F99" s="251"/>
      <c r="G99" s="252"/>
      <c r="H99" s="252"/>
      <c r="I99" s="253"/>
    </row>
    <row r="100" spans="1:9" ht="15.75" customHeight="1" thickBot="1" x14ac:dyDescent="0.25">
      <c r="A100" s="57" t="s">
        <v>106</v>
      </c>
      <c r="B100" s="168">
        <v>1</v>
      </c>
      <c r="C100" s="48" t="s">
        <v>77</v>
      </c>
      <c r="D100" s="212"/>
      <c r="E100" s="54">
        <f t="shared" si="1"/>
        <v>0</v>
      </c>
      <c r="F100" s="251"/>
      <c r="G100" s="252"/>
      <c r="H100" s="252"/>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12"/>
      <c r="E102" s="54">
        <f t="shared" si="1"/>
        <v>0</v>
      </c>
      <c r="F102" s="251"/>
      <c r="G102" s="252"/>
      <c r="H102" s="252"/>
      <c r="I102" s="253"/>
    </row>
    <row r="103" spans="1:9" ht="15.75" customHeight="1" x14ac:dyDescent="0.2">
      <c r="A103" s="57" t="s">
        <v>107</v>
      </c>
      <c r="B103" s="48">
        <v>1</v>
      </c>
      <c r="C103" s="48" t="s">
        <v>77</v>
      </c>
      <c r="D103" s="212"/>
      <c r="E103" s="54">
        <f t="shared" si="1"/>
        <v>0</v>
      </c>
      <c r="F103" s="251"/>
      <c r="G103" s="252"/>
      <c r="H103" s="252"/>
      <c r="I103" s="253"/>
    </row>
    <row r="104" spans="1:9" ht="15.75" customHeight="1" x14ac:dyDescent="0.2">
      <c r="A104" s="57" t="s">
        <v>64</v>
      </c>
      <c r="B104" s="48">
        <v>1</v>
      </c>
      <c r="C104" s="48" t="s">
        <v>77</v>
      </c>
      <c r="D104" s="212"/>
      <c r="E104" s="54">
        <f t="shared" si="1"/>
        <v>0</v>
      </c>
      <c r="F104" s="251"/>
      <c r="G104" s="252"/>
      <c r="H104" s="252"/>
      <c r="I104" s="253"/>
    </row>
    <row r="105" spans="1:9" ht="15.75" customHeight="1" x14ac:dyDescent="0.2">
      <c r="A105" s="57" t="s">
        <v>65</v>
      </c>
      <c r="B105" s="48">
        <v>1</v>
      </c>
      <c r="C105" s="48" t="s">
        <v>77</v>
      </c>
      <c r="D105" s="212"/>
      <c r="E105" s="54">
        <f t="shared" si="1"/>
        <v>0</v>
      </c>
      <c r="F105" s="251"/>
      <c r="G105" s="252"/>
      <c r="H105" s="252"/>
      <c r="I105" s="253"/>
    </row>
    <row r="106" spans="1:9" ht="15.75" customHeight="1" x14ac:dyDescent="0.2">
      <c r="A106" s="57" t="s">
        <v>66</v>
      </c>
      <c r="B106" s="48">
        <v>1</v>
      </c>
      <c r="C106" s="48" t="s">
        <v>77</v>
      </c>
      <c r="D106" s="212"/>
      <c r="E106" s="54">
        <f t="shared" si="1"/>
        <v>0</v>
      </c>
      <c r="F106" s="251"/>
      <c r="G106" s="252"/>
      <c r="H106" s="252"/>
      <c r="I106" s="253"/>
    </row>
    <row r="107" spans="1:9" ht="15.75" customHeight="1" x14ac:dyDescent="0.2">
      <c r="A107" s="57" t="s">
        <v>67</v>
      </c>
      <c r="B107" s="48">
        <v>1</v>
      </c>
      <c r="C107" s="48" t="s">
        <v>77</v>
      </c>
      <c r="D107" s="212"/>
      <c r="E107" s="54">
        <f t="shared" si="1"/>
        <v>0</v>
      </c>
      <c r="F107" s="251"/>
      <c r="G107" s="252"/>
      <c r="H107" s="252"/>
      <c r="I107" s="253"/>
    </row>
    <row r="108" spans="1:9" ht="15.75" customHeight="1" x14ac:dyDescent="0.2">
      <c r="A108" s="57" t="s">
        <v>133</v>
      </c>
      <c r="B108" s="48">
        <v>1</v>
      </c>
      <c r="C108" s="48" t="s">
        <v>77</v>
      </c>
      <c r="D108" s="212"/>
      <c r="E108" s="54">
        <f t="shared" ref="E108:E132" si="2">SUM(B108)*D108</f>
        <v>0</v>
      </c>
      <c r="F108" s="251"/>
      <c r="G108" s="252"/>
      <c r="H108" s="252"/>
      <c r="I108" s="253"/>
    </row>
    <row r="109" spans="1:9" ht="15.75" customHeight="1" x14ac:dyDescent="0.2">
      <c r="A109" s="57" t="s">
        <v>132</v>
      </c>
      <c r="B109" s="171">
        <v>15</v>
      </c>
      <c r="C109" s="48" t="s">
        <v>138</v>
      </c>
      <c r="D109" s="212"/>
      <c r="E109" s="54">
        <f t="shared" si="2"/>
        <v>0</v>
      </c>
      <c r="F109" s="251" t="s">
        <v>206</v>
      </c>
      <c r="G109" s="252"/>
      <c r="H109" s="252"/>
      <c r="I109" s="253"/>
    </row>
    <row r="110" spans="1:9" ht="15.75" customHeight="1" x14ac:dyDescent="0.2">
      <c r="A110" s="57" t="s">
        <v>140</v>
      </c>
      <c r="B110" s="48">
        <v>1</v>
      </c>
      <c r="C110" s="48" t="s">
        <v>77</v>
      </c>
      <c r="D110" s="212"/>
      <c r="E110" s="54">
        <f t="shared" si="2"/>
        <v>0</v>
      </c>
      <c r="F110" s="251" t="s">
        <v>235</v>
      </c>
      <c r="G110" s="252"/>
      <c r="H110" s="252"/>
      <c r="I110" s="253"/>
    </row>
    <row r="111" spans="1:9" ht="15.75" customHeight="1" thickBot="1" x14ac:dyDescent="0.25">
      <c r="A111" s="57" t="s">
        <v>190</v>
      </c>
      <c r="B111" s="168">
        <v>1</v>
      </c>
      <c r="C111" s="48" t="s">
        <v>77</v>
      </c>
      <c r="D111" s="212"/>
      <c r="E111" s="54">
        <f t="shared" si="2"/>
        <v>0</v>
      </c>
      <c r="F111" s="251" t="s">
        <v>207</v>
      </c>
      <c r="G111" s="252"/>
      <c r="H111" s="252"/>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12"/>
      <c r="E113" s="54">
        <f t="shared" si="2"/>
        <v>0</v>
      </c>
      <c r="F113" s="251"/>
      <c r="G113" s="252"/>
      <c r="H113" s="252"/>
      <c r="I113" s="253"/>
    </row>
    <row r="114" spans="1:9" ht="15.75" customHeight="1" x14ac:dyDescent="0.2">
      <c r="A114" s="57" t="s">
        <v>70</v>
      </c>
      <c r="B114" s="168">
        <v>1</v>
      </c>
      <c r="C114" s="48" t="s">
        <v>77</v>
      </c>
      <c r="D114" s="212"/>
      <c r="E114" s="54">
        <f t="shared" si="2"/>
        <v>0</v>
      </c>
      <c r="F114" s="251"/>
      <c r="G114" s="252"/>
      <c r="H114" s="252"/>
      <c r="I114" s="253"/>
    </row>
    <row r="115" spans="1:9" ht="15.75" customHeight="1" x14ac:dyDescent="0.2">
      <c r="A115" s="55" t="s">
        <v>42</v>
      </c>
      <c r="B115" s="168">
        <v>1</v>
      </c>
      <c r="C115" s="48" t="s">
        <v>31</v>
      </c>
      <c r="D115" s="212"/>
      <c r="E115" s="54">
        <f t="shared" si="2"/>
        <v>0</v>
      </c>
      <c r="F115" s="251"/>
      <c r="G115" s="252"/>
      <c r="H115" s="252"/>
      <c r="I115" s="253"/>
    </row>
    <row r="116" spans="1:9" ht="15.75" customHeight="1" x14ac:dyDescent="0.2">
      <c r="A116" s="57" t="s">
        <v>134</v>
      </c>
      <c r="B116" s="168">
        <v>1</v>
      </c>
      <c r="C116" s="48" t="s">
        <v>77</v>
      </c>
      <c r="D116" s="212"/>
      <c r="E116" s="54">
        <f t="shared" si="2"/>
        <v>0</v>
      </c>
      <c r="F116" s="251"/>
      <c r="G116" s="252"/>
      <c r="H116" s="252"/>
      <c r="I116" s="253"/>
    </row>
    <row r="117" spans="1:9" ht="15.75" customHeight="1" thickBot="1" x14ac:dyDescent="0.25">
      <c r="A117" s="57" t="s">
        <v>71</v>
      </c>
      <c r="B117" s="168">
        <v>1</v>
      </c>
      <c r="C117" s="48" t="s">
        <v>77</v>
      </c>
      <c r="D117" s="212"/>
      <c r="E117" s="54">
        <f t="shared" si="2"/>
        <v>0</v>
      </c>
      <c r="F117" s="251"/>
      <c r="G117" s="252"/>
      <c r="H117" s="252"/>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12"/>
      <c r="E119" s="54">
        <f t="shared" si="2"/>
        <v>0</v>
      </c>
      <c r="F119" s="251"/>
      <c r="G119" s="252"/>
      <c r="H119" s="252"/>
      <c r="I119" s="253"/>
    </row>
    <row r="120" spans="1:9" ht="15.75" customHeight="1" x14ac:dyDescent="0.2">
      <c r="A120" s="57" t="s">
        <v>136</v>
      </c>
      <c r="B120" s="168">
        <v>1</v>
      </c>
      <c r="C120" s="48" t="s">
        <v>77</v>
      </c>
      <c r="D120" s="212"/>
      <c r="E120" s="54">
        <f t="shared" si="2"/>
        <v>0</v>
      </c>
      <c r="F120" s="251"/>
      <c r="G120" s="252"/>
      <c r="H120" s="252"/>
      <c r="I120" s="253"/>
    </row>
    <row r="121" spans="1:9" ht="15.75" customHeight="1" x14ac:dyDescent="0.2">
      <c r="A121" s="57" t="s">
        <v>108</v>
      </c>
      <c r="B121" s="168">
        <v>1</v>
      </c>
      <c r="C121" s="48" t="s">
        <v>77</v>
      </c>
      <c r="D121" s="212"/>
      <c r="E121" s="54">
        <f t="shared" si="2"/>
        <v>0</v>
      </c>
      <c r="F121" s="251"/>
      <c r="G121" s="252"/>
      <c r="H121" s="252"/>
      <c r="I121" s="253"/>
    </row>
    <row r="122" spans="1:9" ht="15.75" customHeight="1" x14ac:dyDescent="0.2">
      <c r="A122" s="57" t="s">
        <v>137</v>
      </c>
      <c r="B122" s="48">
        <v>2</v>
      </c>
      <c r="C122" s="48" t="s">
        <v>138</v>
      </c>
      <c r="D122" s="212"/>
      <c r="E122" s="54">
        <f t="shared" si="2"/>
        <v>0</v>
      </c>
      <c r="F122" s="251"/>
      <c r="G122" s="252"/>
      <c r="H122" s="252"/>
      <c r="I122" s="253"/>
    </row>
    <row r="123" spans="1:9" ht="15.75" customHeight="1" x14ac:dyDescent="0.2">
      <c r="A123" s="57" t="s">
        <v>109</v>
      </c>
      <c r="B123" s="48">
        <v>1</v>
      </c>
      <c r="C123" s="48" t="s">
        <v>77</v>
      </c>
      <c r="D123" s="212"/>
      <c r="E123" s="54">
        <f t="shared" si="2"/>
        <v>0</v>
      </c>
      <c r="F123" s="251"/>
      <c r="G123" s="252"/>
      <c r="H123" s="252"/>
      <c r="I123" s="253"/>
    </row>
    <row r="124" spans="1:9" ht="15.75" customHeight="1" thickBot="1" x14ac:dyDescent="0.25">
      <c r="A124" s="57" t="s">
        <v>192</v>
      </c>
      <c r="B124" s="168">
        <v>20</v>
      </c>
      <c r="C124" s="168" t="s">
        <v>138</v>
      </c>
      <c r="D124" s="212"/>
      <c r="E124" s="54">
        <f t="shared" si="2"/>
        <v>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12"/>
      <c r="E126" s="54">
        <f t="shared" si="2"/>
        <v>0</v>
      </c>
      <c r="F126" s="251"/>
      <c r="G126" s="252"/>
      <c r="H126" s="252"/>
      <c r="I126" s="253"/>
    </row>
    <row r="127" spans="1:9" ht="15.75" customHeight="1" x14ac:dyDescent="0.2">
      <c r="A127" s="55" t="s">
        <v>139</v>
      </c>
      <c r="B127" s="168">
        <v>1</v>
      </c>
      <c r="C127" s="48" t="s">
        <v>31</v>
      </c>
      <c r="D127" s="212"/>
      <c r="E127" s="54">
        <f t="shared" si="2"/>
        <v>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12"/>
      <c r="E130" s="54">
        <f t="shared" si="2"/>
        <v>0</v>
      </c>
      <c r="F130" s="251"/>
      <c r="G130" s="252"/>
      <c r="H130" s="252"/>
      <c r="I130" s="253"/>
    </row>
    <row r="131" spans="1:9" ht="15.75" customHeight="1" x14ac:dyDescent="0.2">
      <c r="A131" s="55" t="s">
        <v>75</v>
      </c>
      <c r="B131" s="168">
        <v>1</v>
      </c>
      <c r="C131" s="48" t="s">
        <v>77</v>
      </c>
      <c r="D131" s="212"/>
      <c r="E131" s="54">
        <f t="shared" si="2"/>
        <v>0</v>
      </c>
      <c r="F131" s="251"/>
      <c r="G131" s="252"/>
      <c r="H131" s="252"/>
      <c r="I131" s="253"/>
    </row>
    <row r="132" spans="1:9" ht="15.75" customHeight="1" x14ac:dyDescent="0.2">
      <c r="A132" s="55" t="s">
        <v>76</v>
      </c>
      <c r="B132" s="168">
        <v>1</v>
      </c>
      <c r="C132" s="48" t="s">
        <v>77</v>
      </c>
      <c r="D132" s="212"/>
      <c r="E132" s="54">
        <f t="shared" si="2"/>
        <v>0</v>
      </c>
      <c r="F132" s="251"/>
      <c r="G132" s="252"/>
      <c r="H132" s="252"/>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0</v>
      </c>
      <c r="F134" s="245"/>
      <c r="G134" s="246"/>
      <c r="H134" s="246"/>
      <c r="I134" s="247"/>
    </row>
    <row r="135" spans="1:9" ht="23.25" customHeight="1" thickTop="1" thickBot="1" x14ac:dyDescent="0.25">
      <c r="A135" s="60" t="s">
        <v>157</v>
      </c>
      <c r="B135" s="61"/>
      <c r="C135" s="62"/>
      <c r="D135" s="63"/>
      <c r="E135" s="64">
        <f>SUM(E134)/B23</f>
        <v>0</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v>
      </c>
      <c r="F138" s="293"/>
      <c r="G138" s="294"/>
      <c r="H138" s="294"/>
      <c r="I138" s="295"/>
    </row>
    <row r="139" spans="1:9" ht="23.25" customHeight="1" thickBot="1" x14ac:dyDescent="0.25">
      <c r="A139" s="69" t="s">
        <v>96</v>
      </c>
      <c r="B139" s="74"/>
      <c r="C139" s="75"/>
      <c r="D139" s="76"/>
      <c r="E139" s="215">
        <v>0</v>
      </c>
      <c r="F139" s="303"/>
      <c r="G139" s="304"/>
      <c r="H139" s="304"/>
      <c r="I139" s="305"/>
    </row>
    <row r="140" spans="1:9" ht="23.25" customHeight="1" thickTop="1" thickBot="1" x14ac:dyDescent="0.25">
      <c r="A140" s="60" t="s">
        <v>142</v>
      </c>
      <c r="B140" s="61"/>
      <c r="C140" s="62"/>
      <c r="D140" s="63"/>
      <c r="E140" s="103">
        <f>SUM(E138:E139)</f>
        <v>0</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237</v>
      </c>
      <c r="C237" s="222"/>
      <c r="D237" s="222"/>
      <c r="E237" s="222"/>
      <c r="F237" s="222"/>
      <c r="G237" s="222"/>
      <c r="H237" s="222"/>
      <c r="I237" s="5"/>
    </row>
    <row r="238" spans="1:9" s="30" customFormat="1" ht="28.5" customHeight="1" x14ac:dyDescent="0.25">
      <c r="A238" s="35" t="s">
        <v>247</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7" t="s">
        <v>241</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12"/>
      <c r="E277" s="54">
        <f>SUM(B277)*D277</f>
        <v>0</v>
      </c>
      <c r="F277" s="251"/>
      <c r="G277" s="252"/>
      <c r="H277" s="252"/>
      <c r="I277" s="253"/>
    </row>
    <row r="278" spans="1:9" s="30" customFormat="1" ht="15" x14ac:dyDescent="0.2">
      <c r="A278" s="55" t="s">
        <v>13</v>
      </c>
      <c r="B278" s="48">
        <v>40</v>
      </c>
      <c r="C278" s="48" t="s">
        <v>27</v>
      </c>
      <c r="D278" s="212"/>
      <c r="E278" s="54">
        <f t="shared" ref="E278:E285" si="5">SUM(B278)*D278</f>
        <v>0</v>
      </c>
      <c r="F278" s="251"/>
      <c r="G278" s="252"/>
      <c r="H278" s="252"/>
      <c r="I278" s="253"/>
    </row>
    <row r="279" spans="1:9" s="30" customFormat="1" ht="15" x14ac:dyDescent="0.2">
      <c r="A279" s="55" t="s">
        <v>15</v>
      </c>
      <c r="B279" s="48">
        <v>40</v>
      </c>
      <c r="C279" s="48" t="s">
        <v>27</v>
      </c>
      <c r="D279" s="212"/>
      <c r="E279" s="54">
        <f t="shared" si="5"/>
        <v>0</v>
      </c>
      <c r="F279" s="251"/>
      <c r="G279" s="252"/>
      <c r="H279" s="252"/>
      <c r="I279" s="253"/>
    </row>
    <row r="280" spans="1:9" s="30" customFormat="1" ht="15" x14ac:dyDescent="0.2">
      <c r="A280" s="55" t="s">
        <v>16</v>
      </c>
      <c r="B280" s="48">
        <v>40</v>
      </c>
      <c r="C280" s="48" t="s">
        <v>27</v>
      </c>
      <c r="D280" s="212"/>
      <c r="E280" s="54">
        <f t="shared" si="5"/>
        <v>0</v>
      </c>
      <c r="F280" s="251"/>
      <c r="G280" s="252"/>
      <c r="H280" s="252"/>
      <c r="I280" s="253"/>
    </row>
    <row r="281" spans="1:9" s="30" customFormat="1" ht="15" x14ac:dyDescent="0.2">
      <c r="A281" s="55" t="s">
        <v>125</v>
      </c>
      <c r="B281" s="48">
        <v>40</v>
      </c>
      <c r="C281" s="48" t="s">
        <v>27</v>
      </c>
      <c r="D281" s="212"/>
      <c r="E281" s="54">
        <f t="shared" si="5"/>
        <v>0</v>
      </c>
      <c r="F281" s="251"/>
      <c r="G281" s="252"/>
      <c r="H281" s="252"/>
      <c r="I281" s="253"/>
    </row>
    <row r="282" spans="1:9" s="30" customFormat="1" ht="15" x14ac:dyDescent="0.2">
      <c r="A282" s="55" t="s">
        <v>123</v>
      </c>
      <c r="B282" s="48">
        <v>40</v>
      </c>
      <c r="C282" s="48" t="s">
        <v>27</v>
      </c>
      <c r="D282" s="212"/>
      <c r="E282" s="54">
        <f t="shared" si="5"/>
        <v>0</v>
      </c>
      <c r="F282" s="251"/>
      <c r="G282" s="252"/>
      <c r="H282" s="252"/>
      <c r="I282" s="253"/>
    </row>
    <row r="283" spans="1:9" s="30" customFormat="1" ht="15" x14ac:dyDescent="0.2">
      <c r="A283" s="55" t="s">
        <v>17</v>
      </c>
      <c r="B283" s="48">
        <v>40</v>
      </c>
      <c r="C283" s="48" t="s">
        <v>27</v>
      </c>
      <c r="D283" s="212"/>
      <c r="E283" s="54">
        <f t="shared" si="5"/>
        <v>0</v>
      </c>
      <c r="F283" s="251"/>
      <c r="G283" s="252"/>
      <c r="H283" s="252"/>
      <c r="I283" s="253"/>
    </row>
    <row r="284" spans="1:9" s="30" customFormat="1" ht="15" x14ac:dyDescent="0.2">
      <c r="A284" s="55" t="s">
        <v>18</v>
      </c>
      <c r="B284" s="48">
        <v>40</v>
      </c>
      <c r="C284" s="48" t="s">
        <v>27</v>
      </c>
      <c r="D284" s="212"/>
      <c r="E284" s="54">
        <f t="shared" si="5"/>
        <v>0</v>
      </c>
      <c r="F284" s="251"/>
      <c r="G284" s="252"/>
      <c r="H284" s="252"/>
      <c r="I284" s="253"/>
    </row>
    <row r="285" spans="1:9" s="30" customFormat="1" thickBot="1" x14ac:dyDescent="0.25">
      <c r="A285" s="55" t="s">
        <v>19</v>
      </c>
      <c r="B285" s="48">
        <v>40</v>
      </c>
      <c r="C285" s="48" t="s">
        <v>27</v>
      </c>
      <c r="D285" s="212"/>
      <c r="E285" s="54">
        <f t="shared" si="5"/>
        <v>0</v>
      </c>
      <c r="F285" s="251"/>
      <c r="G285" s="252"/>
      <c r="H285" s="252"/>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12"/>
      <c r="E287" s="54">
        <f t="shared" ref="E287:E349" si="6">SUM(B287)*D287</f>
        <v>0</v>
      </c>
      <c r="F287" s="251"/>
      <c r="G287" s="252"/>
      <c r="H287" s="252"/>
      <c r="I287" s="253"/>
    </row>
    <row r="288" spans="1:9" s="30" customFormat="1" ht="15" x14ac:dyDescent="0.2">
      <c r="A288" s="55" t="s">
        <v>45</v>
      </c>
      <c r="B288" s="48">
        <v>40</v>
      </c>
      <c r="C288" s="48" t="s">
        <v>27</v>
      </c>
      <c r="D288" s="212"/>
      <c r="E288" s="54">
        <f t="shared" si="6"/>
        <v>0</v>
      </c>
      <c r="F288" s="251"/>
      <c r="G288" s="252"/>
      <c r="H288" s="252"/>
      <c r="I288" s="253"/>
    </row>
    <row r="289" spans="1:9" s="30" customFormat="1" ht="15" x14ac:dyDescent="0.2">
      <c r="A289" s="58" t="s">
        <v>47</v>
      </c>
      <c r="B289" s="48">
        <v>40</v>
      </c>
      <c r="C289" s="48" t="s">
        <v>27</v>
      </c>
      <c r="D289" s="212"/>
      <c r="E289" s="54">
        <f t="shared" si="6"/>
        <v>0</v>
      </c>
      <c r="F289" s="251"/>
      <c r="G289" s="252"/>
      <c r="H289" s="252"/>
      <c r="I289" s="253"/>
    </row>
    <row r="290" spans="1:9" s="30" customFormat="1" ht="15" x14ac:dyDescent="0.2">
      <c r="A290" s="58" t="s">
        <v>21</v>
      </c>
      <c r="B290" s="48">
        <v>40</v>
      </c>
      <c r="C290" s="48" t="s">
        <v>27</v>
      </c>
      <c r="D290" s="212"/>
      <c r="E290" s="54">
        <f t="shared" si="6"/>
        <v>0</v>
      </c>
      <c r="F290" s="251"/>
      <c r="G290" s="252"/>
      <c r="H290" s="252"/>
      <c r="I290" s="253"/>
    </row>
    <row r="291" spans="1:9" s="30" customFormat="1" ht="15" x14ac:dyDescent="0.2">
      <c r="A291" s="58" t="s">
        <v>22</v>
      </c>
      <c r="B291" s="48">
        <v>40</v>
      </c>
      <c r="C291" s="48" t="s">
        <v>27</v>
      </c>
      <c r="D291" s="212"/>
      <c r="E291" s="54">
        <f t="shared" si="6"/>
        <v>0</v>
      </c>
      <c r="F291" s="251"/>
      <c r="G291" s="252"/>
      <c r="H291" s="252"/>
      <c r="I291" s="253"/>
    </row>
    <row r="292" spans="1:9" s="30" customFormat="1" ht="15" x14ac:dyDescent="0.2">
      <c r="A292" s="58" t="s">
        <v>23</v>
      </c>
      <c r="B292" s="48">
        <v>40</v>
      </c>
      <c r="C292" s="48" t="s">
        <v>27</v>
      </c>
      <c r="D292" s="212"/>
      <c r="E292" s="54">
        <f t="shared" si="6"/>
        <v>0</v>
      </c>
      <c r="F292" s="251"/>
      <c r="G292" s="252"/>
      <c r="H292" s="252"/>
      <c r="I292" s="253"/>
    </row>
    <row r="293" spans="1:9" s="30" customFormat="1" ht="15" x14ac:dyDescent="0.2">
      <c r="A293" s="58" t="s">
        <v>48</v>
      </c>
      <c r="B293" s="48">
        <v>40</v>
      </c>
      <c r="C293" s="48" t="s">
        <v>27</v>
      </c>
      <c r="D293" s="212"/>
      <c r="E293" s="54">
        <f t="shared" si="6"/>
        <v>0</v>
      </c>
      <c r="F293" s="251"/>
      <c r="G293" s="252"/>
      <c r="H293" s="252"/>
      <c r="I293" s="253"/>
    </row>
    <row r="294" spans="1:9" s="30" customFormat="1" ht="15" x14ac:dyDescent="0.2">
      <c r="A294" s="55" t="s">
        <v>124</v>
      </c>
      <c r="B294" s="48">
        <v>40</v>
      </c>
      <c r="C294" s="48" t="s">
        <v>27</v>
      </c>
      <c r="D294" s="212"/>
      <c r="E294" s="54">
        <f t="shared" si="6"/>
        <v>0</v>
      </c>
      <c r="F294" s="251"/>
      <c r="G294" s="252"/>
      <c r="H294" s="252"/>
      <c r="I294" s="253"/>
    </row>
    <row r="295" spans="1:9" s="30" customFormat="1" ht="15" x14ac:dyDescent="0.2">
      <c r="A295" s="55" t="s">
        <v>28</v>
      </c>
      <c r="B295" s="48">
        <v>40</v>
      </c>
      <c r="C295" s="48" t="s">
        <v>27</v>
      </c>
      <c r="D295" s="212"/>
      <c r="E295" s="54">
        <f t="shared" si="6"/>
        <v>0</v>
      </c>
      <c r="F295" s="251"/>
      <c r="G295" s="252"/>
      <c r="H295" s="252"/>
      <c r="I295" s="253"/>
    </row>
    <row r="296" spans="1:9" s="30" customFormat="1" ht="15.75" customHeight="1" x14ac:dyDescent="0.2">
      <c r="A296" s="57" t="s">
        <v>29</v>
      </c>
      <c r="B296" s="48">
        <v>40</v>
      </c>
      <c r="C296" s="48" t="s">
        <v>27</v>
      </c>
      <c r="D296" s="212"/>
      <c r="E296" s="54">
        <f t="shared" si="6"/>
        <v>0</v>
      </c>
      <c r="F296" s="251"/>
      <c r="G296" s="252"/>
      <c r="H296" s="252"/>
      <c r="I296" s="253"/>
    </row>
    <row r="297" spans="1:9" s="30" customFormat="1" ht="15.75" customHeight="1" x14ac:dyDescent="0.2">
      <c r="A297" s="55" t="s">
        <v>26</v>
      </c>
      <c r="B297" s="48">
        <v>1</v>
      </c>
      <c r="C297" s="48" t="s">
        <v>31</v>
      </c>
      <c r="D297" s="212"/>
      <c r="E297" s="54">
        <f t="shared" si="6"/>
        <v>0</v>
      </c>
      <c r="F297" s="251"/>
      <c r="G297" s="252"/>
      <c r="H297" s="252"/>
      <c r="I297" s="253"/>
    </row>
    <row r="298" spans="1:9" s="30" customFormat="1" ht="15.75" customHeight="1" x14ac:dyDescent="0.2">
      <c r="A298" s="55" t="s">
        <v>44</v>
      </c>
      <c r="B298" s="48">
        <v>1</v>
      </c>
      <c r="C298" s="48" t="s">
        <v>31</v>
      </c>
      <c r="D298" s="212"/>
      <c r="E298" s="54">
        <f t="shared" si="6"/>
        <v>0</v>
      </c>
      <c r="F298" s="251"/>
      <c r="G298" s="252"/>
      <c r="H298" s="252"/>
      <c r="I298" s="253"/>
    </row>
    <row r="299" spans="1:9" s="30" customFormat="1" ht="15.75" customHeight="1" thickBot="1" x14ac:dyDescent="0.25">
      <c r="A299" s="169" t="s">
        <v>195</v>
      </c>
      <c r="B299" s="48">
        <v>1</v>
      </c>
      <c r="C299" s="48" t="s">
        <v>31</v>
      </c>
      <c r="D299" s="212"/>
      <c r="E299" s="54">
        <f t="shared" si="6"/>
        <v>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186" t="s">
        <v>32</v>
      </c>
      <c r="B301" s="187">
        <v>40</v>
      </c>
      <c r="C301" s="187" t="s">
        <v>27</v>
      </c>
      <c r="D301" s="213"/>
      <c r="E301" s="188">
        <f t="shared" si="6"/>
        <v>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51"/>
      <c r="G303" s="252"/>
      <c r="H303" s="252"/>
      <c r="I303" s="253"/>
    </row>
    <row r="304" spans="1:9" s="30" customFormat="1" ht="15.75" customHeight="1" x14ac:dyDescent="0.2">
      <c r="A304" s="55" t="s">
        <v>129</v>
      </c>
      <c r="B304" s="168">
        <v>1</v>
      </c>
      <c r="C304" s="168" t="s">
        <v>77</v>
      </c>
      <c r="D304" s="212"/>
      <c r="E304" s="54">
        <f t="shared" si="6"/>
        <v>0</v>
      </c>
      <c r="F304" s="251"/>
      <c r="G304" s="252"/>
      <c r="H304" s="252"/>
      <c r="I304" s="253"/>
    </row>
    <row r="305" spans="1:9" s="30" customFormat="1" ht="15.75" customHeight="1" x14ac:dyDescent="0.2">
      <c r="A305" s="55" t="s">
        <v>51</v>
      </c>
      <c r="B305" s="48">
        <v>1</v>
      </c>
      <c r="C305" s="168" t="s">
        <v>77</v>
      </c>
      <c r="D305" s="212"/>
      <c r="E305" s="54">
        <f t="shared" si="6"/>
        <v>0</v>
      </c>
      <c r="F305" s="251"/>
      <c r="G305" s="252"/>
      <c r="H305" s="252"/>
      <c r="I305" s="253"/>
    </row>
    <row r="306" spans="1:9" s="30" customFormat="1" ht="15.75" customHeight="1" x14ac:dyDescent="0.2">
      <c r="A306" s="55" t="s">
        <v>52</v>
      </c>
      <c r="B306" s="48">
        <v>1</v>
      </c>
      <c r="C306" s="168" t="s">
        <v>77</v>
      </c>
      <c r="D306" s="212"/>
      <c r="E306" s="54">
        <f t="shared" si="6"/>
        <v>0</v>
      </c>
      <c r="F306" s="251"/>
      <c r="G306" s="252"/>
      <c r="H306" s="252"/>
      <c r="I306" s="253"/>
    </row>
    <row r="307" spans="1:9" s="30" customFormat="1" ht="15.75" customHeight="1" thickBot="1" x14ac:dyDescent="0.25">
      <c r="A307" s="55" t="s">
        <v>98</v>
      </c>
      <c r="B307" s="168">
        <v>1</v>
      </c>
      <c r="C307" s="48" t="s">
        <v>77</v>
      </c>
      <c r="D307" s="212"/>
      <c r="E307" s="54">
        <f t="shared" si="6"/>
        <v>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12"/>
      <c r="E309" s="54">
        <f t="shared" si="6"/>
        <v>0</v>
      </c>
      <c r="F309" s="251"/>
      <c r="G309" s="252"/>
      <c r="H309" s="252"/>
      <c r="I309" s="253"/>
    </row>
    <row r="310" spans="1:9" s="30" customFormat="1" ht="15.75" customHeight="1" x14ac:dyDescent="0.2">
      <c r="A310" s="55" t="s">
        <v>99</v>
      </c>
      <c r="B310" s="48">
        <v>40</v>
      </c>
      <c r="C310" s="48" t="s">
        <v>27</v>
      </c>
      <c r="D310" s="212"/>
      <c r="E310" s="54">
        <f t="shared" si="6"/>
        <v>0</v>
      </c>
      <c r="F310" s="251"/>
      <c r="G310" s="252"/>
      <c r="H310" s="252"/>
      <c r="I310" s="253"/>
    </row>
    <row r="311" spans="1:9" s="30" customFormat="1" ht="15.75" customHeight="1" x14ac:dyDescent="0.2">
      <c r="A311" s="55" t="s">
        <v>127</v>
      </c>
      <c r="B311" s="48">
        <v>40</v>
      </c>
      <c r="C311" s="48" t="s">
        <v>27</v>
      </c>
      <c r="D311" s="212"/>
      <c r="E311" s="54">
        <f t="shared" si="6"/>
        <v>0</v>
      </c>
      <c r="F311" s="251"/>
      <c r="G311" s="252"/>
      <c r="H311" s="252"/>
      <c r="I311" s="253"/>
    </row>
    <row r="312" spans="1:9" s="30" customFormat="1" ht="15.75" customHeight="1" thickBot="1" x14ac:dyDescent="0.25">
      <c r="A312" s="55" t="s">
        <v>34</v>
      </c>
      <c r="B312" s="48">
        <v>40</v>
      </c>
      <c r="C312" s="48" t="s">
        <v>27</v>
      </c>
      <c r="D312" s="212"/>
      <c r="E312" s="54">
        <f t="shared" si="6"/>
        <v>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12"/>
      <c r="E314" s="54">
        <f t="shared" si="6"/>
        <v>0</v>
      </c>
      <c r="F314" s="251"/>
      <c r="G314" s="252"/>
      <c r="H314" s="252"/>
      <c r="I314" s="253"/>
    </row>
    <row r="315" spans="1:9" s="30" customFormat="1" ht="15.75" customHeight="1" x14ac:dyDescent="0.2">
      <c r="A315" s="55" t="s">
        <v>37</v>
      </c>
      <c r="B315" s="48">
        <v>1</v>
      </c>
      <c r="C315" s="48" t="s">
        <v>77</v>
      </c>
      <c r="D315" s="212"/>
      <c r="E315" s="54">
        <f t="shared" si="6"/>
        <v>0</v>
      </c>
      <c r="F315" s="251"/>
      <c r="G315" s="252"/>
      <c r="H315" s="252"/>
      <c r="I315" s="253"/>
    </row>
    <row r="316" spans="1:9" s="30" customFormat="1" ht="15.75" customHeight="1" x14ac:dyDescent="0.2">
      <c r="A316" s="55" t="s">
        <v>38</v>
      </c>
      <c r="B316" s="48">
        <v>1</v>
      </c>
      <c r="C316" s="48" t="s">
        <v>77</v>
      </c>
      <c r="D316" s="212"/>
      <c r="E316" s="54">
        <f t="shared" si="6"/>
        <v>0</v>
      </c>
      <c r="F316" s="251"/>
      <c r="G316" s="252"/>
      <c r="H316" s="252"/>
      <c r="I316" s="253"/>
    </row>
    <row r="317" spans="1:9" s="30" customFormat="1" ht="15.75" customHeight="1" x14ac:dyDescent="0.2">
      <c r="A317" s="55" t="s">
        <v>53</v>
      </c>
      <c r="B317" s="48">
        <v>1</v>
      </c>
      <c r="C317" s="48" t="s">
        <v>77</v>
      </c>
      <c r="D317" s="212"/>
      <c r="E317" s="54">
        <f t="shared" si="6"/>
        <v>0</v>
      </c>
      <c r="F317" s="251"/>
      <c r="G317" s="252"/>
      <c r="H317" s="252"/>
      <c r="I317" s="253"/>
    </row>
    <row r="318" spans="1:9" s="30" customFormat="1" ht="15.75" customHeight="1" thickBot="1" x14ac:dyDescent="0.25">
      <c r="A318" s="55" t="s">
        <v>54</v>
      </c>
      <c r="B318" s="48">
        <v>40</v>
      </c>
      <c r="C318" s="48" t="s">
        <v>27</v>
      </c>
      <c r="D318" s="212"/>
      <c r="E318" s="54">
        <f t="shared" si="6"/>
        <v>0</v>
      </c>
      <c r="F318" s="251"/>
      <c r="G318" s="252"/>
      <c r="H318" s="252"/>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12"/>
      <c r="E320" s="54">
        <f t="shared" si="6"/>
        <v>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12"/>
      <c r="E322" s="54">
        <f t="shared" si="6"/>
        <v>0</v>
      </c>
      <c r="F322" s="251"/>
      <c r="G322" s="252"/>
      <c r="H322" s="252"/>
      <c r="I322" s="253"/>
    </row>
    <row r="323" spans="1:9" s="30" customFormat="1" ht="15.75" customHeight="1" x14ac:dyDescent="0.2">
      <c r="A323" s="59" t="s">
        <v>101</v>
      </c>
      <c r="B323" s="48">
        <v>20</v>
      </c>
      <c r="C323" s="48" t="s">
        <v>27</v>
      </c>
      <c r="D323" s="212"/>
      <c r="E323" s="54">
        <f t="shared" si="6"/>
        <v>0</v>
      </c>
      <c r="F323" s="251"/>
      <c r="G323" s="252"/>
      <c r="H323" s="252"/>
      <c r="I323" s="253"/>
    </row>
    <row r="324" spans="1:9" s="30" customFormat="1" ht="15.75" customHeight="1" x14ac:dyDescent="0.2">
      <c r="A324" s="59" t="s">
        <v>102</v>
      </c>
      <c r="B324" s="48">
        <v>20</v>
      </c>
      <c r="C324" s="48" t="s">
        <v>27</v>
      </c>
      <c r="D324" s="212"/>
      <c r="E324" s="54">
        <f t="shared" si="6"/>
        <v>0</v>
      </c>
      <c r="F324" s="251"/>
      <c r="G324" s="252"/>
      <c r="H324" s="252"/>
      <c r="I324" s="253"/>
    </row>
    <row r="325" spans="1:9" s="30" customFormat="1" ht="15.75" customHeight="1" x14ac:dyDescent="0.2">
      <c r="A325" s="59" t="s">
        <v>103</v>
      </c>
      <c r="B325" s="48">
        <v>20</v>
      </c>
      <c r="C325" s="48" t="s">
        <v>27</v>
      </c>
      <c r="D325" s="212"/>
      <c r="E325" s="54">
        <f t="shared" si="6"/>
        <v>0</v>
      </c>
      <c r="F325" s="251"/>
      <c r="G325" s="252"/>
      <c r="H325" s="252"/>
      <c r="I325" s="253"/>
    </row>
    <row r="326" spans="1:9" s="30" customFormat="1" ht="15.75" customHeight="1" thickBot="1" x14ac:dyDescent="0.25">
      <c r="A326" s="57" t="s">
        <v>104</v>
      </c>
      <c r="B326" s="48">
        <v>20</v>
      </c>
      <c r="C326" s="48" t="s">
        <v>27</v>
      </c>
      <c r="D326" s="212"/>
      <c r="E326" s="54">
        <f t="shared" si="6"/>
        <v>0</v>
      </c>
      <c r="F326" s="251"/>
      <c r="G326" s="252"/>
      <c r="H326" s="252"/>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12"/>
      <c r="E328" s="54">
        <f t="shared" si="6"/>
        <v>0</v>
      </c>
      <c r="F328" s="251"/>
      <c r="G328" s="252"/>
      <c r="H328" s="252"/>
      <c r="I328" s="253"/>
    </row>
    <row r="329" spans="1:9" s="30" customFormat="1" ht="15.75" customHeight="1" x14ac:dyDescent="0.2">
      <c r="A329" s="57" t="s">
        <v>60</v>
      </c>
      <c r="B329" s="48">
        <v>1</v>
      </c>
      <c r="C329" s="48" t="s">
        <v>77</v>
      </c>
      <c r="D329" s="212"/>
      <c r="E329" s="54">
        <f t="shared" si="6"/>
        <v>0</v>
      </c>
      <c r="F329" s="251"/>
      <c r="G329" s="252"/>
      <c r="H329" s="252"/>
      <c r="I329" s="253"/>
    </row>
    <row r="330" spans="1:9" s="30" customFormat="1" ht="15.75" customHeight="1" thickBot="1" x14ac:dyDescent="0.25">
      <c r="A330" s="57" t="s">
        <v>61</v>
      </c>
      <c r="B330" s="48">
        <v>1</v>
      </c>
      <c r="C330" s="48" t="s">
        <v>77</v>
      </c>
      <c r="D330" s="212"/>
      <c r="E330" s="54">
        <f t="shared" si="6"/>
        <v>0</v>
      </c>
      <c r="F330" s="251"/>
      <c r="G330" s="252"/>
      <c r="H330" s="252"/>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12"/>
      <c r="E332" s="54">
        <f t="shared" si="6"/>
        <v>0</v>
      </c>
      <c r="F332" s="251"/>
      <c r="G332" s="252"/>
      <c r="H332" s="252"/>
      <c r="I332" s="253"/>
    </row>
    <row r="333" spans="1:9" s="30" customFormat="1" ht="15.75" customHeight="1" x14ac:dyDescent="0.2">
      <c r="A333" s="59" t="s">
        <v>105</v>
      </c>
      <c r="B333" s="48">
        <v>1</v>
      </c>
      <c r="C333" s="48" t="s">
        <v>77</v>
      </c>
      <c r="D333" s="212"/>
      <c r="E333" s="54">
        <f t="shared" si="6"/>
        <v>0</v>
      </c>
      <c r="F333" s="251"/>
      <c r="G333" s="252"/>
      <c r="H333" s="252"/>
      <c r="I333" s="253"/>
    </row>
    <row r="334" spans="1:9" s="30" customFormat="1" ht="15.75" customHeight="1" thickBot="1" x14ac:dyDescent="0.25">
      <c r="A334" s="57" t="s">
        <v>106</v>
      </c>
      <c r="B334" s="48">
        <v>1</v>
      </c>
      <c r="C334" s="48" t="s">
        <v>77</v>
      </c>
      <c r="D334" s="212"/>
      <c r="E334" s="54">
        <f t="shared" si="6"/>
        <v>0</v>
      </c>
      <c r="F334" s="251"/>
      <c r="G334" s="252"/>
      <c r="H334" s="252"/>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12"/>
      <c r="E336" s="54">
        <f t="shared" si="6"/>
        <v>0</v>
      </c>
      <c r="F336" s="251"/>
      <c r="G336" s="252"/>
      <c r="H336" s="252"/>
      <c r="I336" s="253"/>
    </row>
    <row r="337" spans="1:9" s="30" customFormat="1" ht="15.75" customHeight="1" x14ac:dyDescent="0.2">
      <c r="A337" s="57" t="s">
        <v>107</v>
      </c>
      <c r="B337" s="48">
        <v>1</v>
      </c>
      <c r="C337" s="48" t="s">
        <v>77</v>
      </c>
      <c r="D337" s="212"/>
      <c r="E337" s="54">
        <f t="shared" si="6"/>
        <v>0</v>
      </c>
      <c r="F337" s="251"/>
      <c r="G337" s="252"/>
      <c r="H337" s="252"/>
      <c r="I337" s="253"/>
    </row>
    <row r="338" spans="1:9" s="30" customFormat="1" ht="15.75" customHeight="1" x14ac:dyDescent="0.2">
      <c r="A338" s="57" t="s">
        <v>64</v>
      </c>
      <c r="B338" s="48">
        <v>1</v>
      </c>
      <c r="C338" s="48" t="s">
        <v>77</v>
      </c>
      <c r="D338" s="212"/>
      <c r="E338" s="54">
        <f t="shared" si="6"/>
        <v>0</v>
      </c>
      <c r="F338" s="251"/>
      <c r="G338" s="252"/>
      <c r="H338" s="252"/>
      <c r="I338" s="253"/>
    </row>
    <row r="339" spans="1:9" s="30" customFormat="1" ht="15.75" customHeight="1" x14ac:dyDescent="0.2">
      <c r="A339" s="57" t="s">
        <v>65</v>
      </c>
      <c r="B339" s="48">
        <v>1</v>
      </c>
      <c r="C339" s="48" t="s">
        <v>77</v>
      </c>
      <c r="D339" s="212"/>
      <c r="E339" s="54">
        <f t="shared" si="6"/>
        <v>0</v>
      </c>
      <c r="F339" s="251"/>
      <c r="G339" s="252"/>
      <c r="H339" s="252"/>
      <c r="I339" s="253"/>
    </row>
    <row r="340" spans="1:9" s="30" customFormat="1" ht="15.75" customHeight="1" x14ac:dyDescent="0.2">
      <c r="A340" s="57" t="s">
        <v>66</v>
      </c>
      <c r="B340" s="48">
        <v>1</v>
      </c>
      <c r="C340" s="48" t="s">
        <v>77</v>
      </c>
      <c r="D340" s="212"/>
      <c r="E340" s="54">
        <f t="shared" si="6"/>
        <v>0</v>
      </c>
      <c r="F340" s="251"/>
      <c r="G340" s="252"/>
      <c r="H340" s="252"/>
      <c r="I340" s="253"/>
    </row>
    <row r="341" spans="1:9" s="30" customFormat="1" ht="15.75" customHeight="1" x14ac:dyDescent="0.2">
      <c r="A341" s="57" t="s">
        <v>67</v>
      </c>
      <c r="B341" s="48">
        <v>1</v>
      </c>
      <c r="C341" s="48" t="s">
        <v>77</v>
      </c>
      <c r="D341" s="212"/>
      <c r="E341" s="54">
        <f t="shared" si="6"/>
        <v>0</v>
      </c>
      <c r="F341" s="251"/>
      <c r="G341" s="252"/>
      <c r="H341" s="252"/>
      <c r="I341" s="253"/>
    </row>
    <row r="342" spans="1:9" s="30" customFormat="1" ht="15.75" customHeight="1" x14ac:dyDescent="0.2">
      <c r="A342" s="57" t="s">
        <v>133</v>
      </c>
      <c r="B342" s="48">
        <v>1</v>
      </c>
      <c r="C342" s="48" t="s">
        <v>77</v>
      </c>
      <c r="D342" s="212"/>
      <c r="E342" s="54">
        <f t="shared" si="6"/>
        <v>0</v>
      </c>
      <c r="F342" s="251"/>
      <c r="G342" s="252"/>
      <c r="H342" s="252"/>
      <c r="I342" s="253"/>
    </row>
    <row r="343" spans="1:9" s="30" customFormat="1" ht="15.75" customHeight="1" x14ac:dyDescent="0.2">
      <c r="A343" s="57" t="s">
        <v>132</v>
      </c>
      <c r="B343" s="48">
        <v>1</v>
      </c>
      <c r="C343" s="48" t="s">
        <v>77</v>
      </c>
      <c r="D343" s="212"/>
      <c r="E343" s="54">
        <f t="shared" si="6"/>
        <v>0</v>
      </c>
      <c r="F343" s="251" t="s">
        <v>206</v>
      </c>
      <c r="G343" s="252"/>
      <c r="H343" s="252"/>
      <c r="I343" s="253"/>
    </row>
    <row r="344" spans="1:9" s="30" customFormat="1" ht="15.75" customHeight="1" x14ac:dyDescent="0.2">
      <c r="A344" s="57" t="s">
        <v>140</v>
      </c>
      <c r="B344" s="48">
        <v>1</v>
      </c>
      <c r="C344" s="48" t="s">
        <v>77</v>
      </c>
      <c r="D344" s="212"/>
      <c r="E344" s="54">
        <f t="shared" si="6"/>
        <v>0</v>
      </c>
      <c r="F344" s="251" t="s">
        <v>235</v>
      </c>
      <c r="G344" s="252"/>
      <c r="H344" s="252"/>
      <c r="I344" s="253"/>
    </row>
    <row r="345" spans="1:9" s="30" customFormat="1" ht="15.75" customHeight="1" thickBot="1" x14ac:dyDescent="0.25">
      <c r="A345" s="57" t="s">
        <v>190</v>
      </c>
      <c r="B345" s="48">
        <v>1</v>
      </c>
      <c r="C345" s="48" t="s">
        <v>77</v>
      </c>
      <c r="D345" s="212"/>
      <c r="E345" s="54">
        <f t="shared" si="6"/>
        <v>0</v>
      </c>
      <c r="F345" s="251" t="s">
        <v>207</v>
      </c>
      <c r="G345" s="252"/>
      <c r="H345" s="252"/>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12"/>
      <c r="E347" s="54">
        <f t="shared" si="6"/>
        <v>0</v>
      </c>
      <c r="F347" s="251"/>
      <c r="G347" s="252"/>
      <c r="H347" s="252"/>
      <c r="I347" s="253"/>
    </row>
    <row r="348" spans="1:9" s="30" customFormat="1" ht="15.75" customHeight="1" x14ac:dyDescent="0.2">
      <c r="A348" s="57" t="s">
        <v>70</v>
      </c>
      <c r="B348" s="48">
        <v>1</v>
      </c>
      <c r="C348" s="48" t="s">
        <v>77</v>
      </c>
      <c r="D348" s="212"/>
      <c r="E348" s="54">
        <f t="shared" si="6"/>
        <v>0</v>
      </c>
      <c r="F348" s="251"/>
      <c r="G348" s="252"/>
      <c r="H348" s="252"/>
      <c r="I348" s="253"/>
    </row>
    <row r="349" spans="1:9" s="30" customFormat="1" ht="15.75" customHeight="1" x14ac:dyDescent="0.2">
      <c r="A349" s="55" t="s">
        <v>42</v>
      </c>
      <c r="B349" s="48">
        <v>1</v>
      </c>
      <c r="C349" s="48" t="s">
        <v>31</v>
      </c>
      <c r="D349" s="212"/>
      <c r="E349" s="54">
        <f t="shared" si="6"/>
        <v>0</v>
      </c>
      <c r="F349" s="251"/>
      <c r="G349" s="252"/>
      <c r="H349" s="252"/>
      <c r="I349" s="253"/>
    </row>
    <row r="350" spans="1:9" s="30" customFormat="1" ht="15.75" customHeight="1" x14ac:dyDescent="0.2">
      <c r="A350" s="57" t="s">
        <v>134</v>
      </c>
      <c r="B350" s="48">
        <v>1</v>
      </c>
      <c r="C350" s="48" t="s">
        <v>77</v>
      </c>
      <c r="D350" s="212"/>
      <c r="E350" s="54">
        <f t="shared" ref="E350:E366" si="7">SUM(B350)*D350</f>
        <v>0</v>
      </c>
      <c r="F350" s="251"/>
      <c r="G350" s="252"/>
      <c r="H350" s="252"/>
      <c r="I350" s="253"/>
    </row>
    <row r="351" spans="1:9" s="30" customFormat="1" ht="15.75" customHeight="1" thickBot="1" x14ac:dyDescent="0.25">
      <c r="A351" s="57" t="s">
        <v>71</v>
      </c>
      <c r="B351" s="48">
        <v>1</v>
      </c>
      <c r="C351" s="48" t="s">
        <v>77</v>
      </c>
      <c r="D351" s="212"/>
      <c r="E351" s="54">
        <f t="shared" si="7"/>
        <v>0</v>
      </c>
      <c r="F351" s="251"/>
      <c r="G351" s="252"/>
      <c r="H351" s="252"/>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12"/>
      <c r="E353" s="54">
        <f t="shared" si="7"/>
        <v>0</v>
      </c>
      <c r="F353" s="251"/>
      <c r="G353" s="252"/>
      <c r="H353" s="252"/>
      <c r="I353" s="253"/>
    </row>
    <row r="354" spans="1:9" s="30" customFormat="1" ht="15.75" customHeight="1" x14ac:dyDescent="0.2">
      <c r="A354" s="57" t="s">
        <v>136</v>
      </c>
      <c r="B354" s="48">
        <v>1</v>
      </c>
      <c r="C354" s="48" t="s">
        <v>77</v>
      </c>
      <c r="D354" s="212"/>
      <c r="E354" s="54">
        <f t="shared" si="7"/>
        <v>0</v>
      </c>
      <c r="F354" s="251"/>
      <c r="G354" s="252"/>
      <c r="H354" s="252"/>
      <c r="I354" s="253"/>
    </row>
    <row r="355" spans="1:9" s="30" customFormat="1" ht="15.75" customHeight="1" x14ac:dyDescent="0.2">
      <c r="A355" s="57" t="s">
        <v>108</v>
      </c>
      <c r="B355" s="48">
        <v>1</v>
      </c>
      <c r="C355" s="48" t="s">
        <v>77</v>
      </c>
      <c r="D355" s="212"/>
      <c r="E355" s="54">
        <f t="shared" si="7"/>
        <v>0</v>
      </c>
      <c r="F355" s="251"/>
      <c r="G355" s="252"/>
      <c r="H355" s="252"/>
      <c r="I355" s="253"/>
    </row>
    <row r="356" spans="1:9" s="30" customFormat="1" ht="15.75" customHeight="1" x14ac:dyDescent="0.2">
      <c r="A356" s="57" t="s">
        <v>137</v>
      </c>
      <c r="B356" s="48">
        <v>2</v>
      </c>
      <c r="C356" s="48" t="s">
        <v>138</v>
      </c>
      <c r="D356" s="212"/>
      <c r="E356" s="54">
        <f t="shared" si="7"/>
        <v>0</v>
      </c>
      <c r="F356" s="251"/>
      <c r="G356" s="252"/>
      <c r="H356" s="252"/>
      <c r="I356" s="253"/>
    </row>
    <row r="357" spans="1:9" s="30" customFormat="1" ht="15.75" customHeight="1" x14ac:dyDescent="0.2">
      <c r="A357" s="57" t="s">
        <v>109</v>
      </c>
      <c r="B357" s="48">
        <v>1</v>
      </c>
      <c r="C357" s="48" t="s">
        <v>77</v>
      </c>
      <c r="D357" s="212"/>
      <c r="E357" s="54">
        <f t="shared" si="7"/>
        <v>0</v>
      </c>
      <c r="F357" s="251"/>
      <c r="G357" s="252"/>
      <c r="H357" s="252"/>
      <c r="I357" s="253"/>
    </row>
    <row r="358" spans="1:9" s="30" customFormat="1" ht="15.75" customHeight="1" thickBot="1" x14ac:dyDescent="0.25">
      <c r="A358" s="57" t="s">
        <v>192</v>
      </c>
      <c r="B358" s="48">
        <v>20</v>
      </c>
      <c r="C358" s="48" t="s">
        <v>138</v>
      </c>
      <c r="D358" s="212"/>
      <c r="E358" s="54">
        <f t="shared" si="7"/>
        <v>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12"/>
      <c r="E360" s="54">
        <f t="shared" si="7"/>
        <v>0</v>
      </c>
      <c r="F360" s="251"/>
      <c r="G360" s="252"/>
      <c r="H360" s="252"/>
      <c r="I360" s="253"/>
    </row>
    <row r="361" spans="1:9" s="30" customFormat="1" ht="15.75" customHeight="1" x14ac:dyDescent="0.2">
      <c r="A361" s="55" t="s">
        <v>139</v>
      </c>
      <c r="B361" s="48">
        <v>1</v>
      </c>
      <c r="C361" s="48" t="s">
        <v>31</v>
      </c>
      <c r="D361" s="212"/>
      <c r="E361" s="54">
        <f t="shared" si="7"/>
        <v>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12"/>
      <c r="E364" s="54">
        <f t="shared" si="7"/>
        <v>0</v>
      </c>
      <c r="F364" s="251"/>
      <c r="G364" s="252"/>
      <c r="H364" s="252"/>
      <c r="I364" s="253"/>
    </row>
    <row r="365" spans="1:9" s="30" customFormat="1" ht="15.75" customHeight="1" x14ac:dyDescent="0.2">
      <c r="A365" s="55" t="s">
        <v>75</v>
      </c>
      <c r="B365" s="48">
        <v>1</v>
      </c>
      <c r="C365" s="48" t="s">
        <v>77</v>
      </c>
      <c r="D365" s="212"/>
      <c r="E365" s="54">
        <f t="shared" si="7"/>
        <v>0</v>
      </c>
      <c r="F365" s="251"/>
      <c r="G365" s="252"/>
      <c r="H365" s="252"/>
      <c r="I365" s="253"/>
    </row>
    <row r="366" spans="1:9" s="30" customFormat="1" ht="15.75" customHeight="1" x14ac:dyDescent="0.2">
      <c r="A366" s="55" t="s">
        <v>76</v>
      </c>
      <c r="B366" s="48">
        <v>1</v>
      </c>
      <c r="C366" s="48" t="s">
        <v>77</v>
      </c>
      <c r="D366" s="212"/>
      <c r="E366" s="54">
        <f t="shared" si="7"/>
        <v>0</v>
      </c>
      <c r="F366" s="251"/>
      <c r="G366" s="252"/>
      <c r="H366" s="252"/>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0</v>
      </c>
      <c r="F368" s="245"/>
      <c r="G368" s="246"/>
      <c r="H368" s="246"/>
      <c r="I368" s="247"/>
    </row>
    <row r="369" spans="1:9" s="30" customFormat="1" ht="16.5" customHeight="1" thickTop="1" thickBot="1" x14ac:dyDescent="0.25">
      <c r="A369" s="60" t="s">
        <v>157</v>
      </c>
      <c r="B369" s="61"/>
      <c r="C369" s="62"/>
      <c r="D369" s="63"/>
      <c r="E369" s="64">
        <f>SUM(E368)/B256</f>
        <v>0</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v>
      </c>
      <c r="F372" s="306"/>
      <c r="G372" s="307"/>
      <c r="H372" s="307"/>
      <c r="I372" s="308"/>
    </row>
    <row r="373" spans="1:9" s="30" customFormat="1" ht="15.75" customHeight="1" thickBot="1" x14ac:dyDescent="0.25">
      <c r="A373" s="69" t="s">
        <v>96</v>
      </c>
      <c r="B373" s="74"/>
      <c r="C373" s="75"/>
      <c r="D373" s="76"/>
      <c r="E373" s="215">
        <v>0</v>
      </c>
      <c r="F373" s="303"/>
      <c r="G373" s="304"/>
      <c r="H373" s="304"/>
      <c r="I373" s="305"/>
    </row>
    <row r="374" spans="1:9" s="30" customFormat="1" ht="16.5" customHeight="1" thickTop="1" thickBot="1" x14ac:dyDescent="0.25">
      <c r="A374" s="60" t="s">
        <v>142</v>
      </c>
      <c r="B374" s="61"/>
      <c r="C374" s="62"/>
      <c r="D374" s="63"/>
      <c r="E374" s="103">
        <f>SUM(E372:E373)</f>
        <v>0</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4" t="s">
        <v>177</v>
      </c>
      <c r="B469" s="225"/>
      <c r="C469" s="225"/>
      <c r="D469" s="225"/>
      <c r="E469" s="225"/>
      <c r="F469" s="226"/>
      <c r="G469" s="185">
        <f>SUM(G465)</f>
        <v>156560</v>
      </c>
    </row>
    <row r="470" spans="1:9" ht="30.95" customHeight="1" thickBot="1" x14ac:dyDescent="0.25">
      <c r="A470" s="224" t="s">
        <v>225</v>
      </c>
      <c r="B470" s="225"/>
      <c r="C470" s="225"/>
      <c r="D470" s="225"/>
      <c r="E470" s="225"/>
      <c r="F470" s="226"/>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438" sqref="D438"/>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248</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7" t="s">
        <v>242</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91"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21">
        <v>1.9300000000000001E-2</v>
      </c>
      <c r="E43" s="54">
        <f>SUM(B43)*D43</f>
        <v>1.0036</v>
      </c>
      <c r="F43" s="251" t="s">
        <v>279</v>
      </c>
      <c r="G43" s="299"/>
      <c r="H43" s="299"/>
      <c r="I43" s="253"/>
    </row>
    <row r="44" spans="1:11" ht="15.75" customHeight="1" x14ac:dyDescent="0.2">
      <c r="A44" s="55" t="s">
        <v>13</v>
      </c>
      <c r="B44" s="48">
        <v>52</v>
      </c>
      <c r="C44" s="48" t="s">
        <v>27</v>
      </c>
      <c r="D44" s="221">
        <v>368.75</v>
      </c>
      <c r="E44" s="54">
        <f t="shared" ref="E44:E107" si="1">SUM(B44)*D44</f>
        <v>19175</v>
      </c>
      <c r="F44" s="251"/>
      <c r="G44" s="299"/>
      <c r="H44" s="299"/>
      <c r="I44" s="253"/>
    </row>
    <row r="45" spans="1:11" ht="15.75" customHeight="1" x14ac:dyDescent="0.2">
      <c r="A45" s="55" t="s">
        <v>15</v>
      </c>
      <c r="B45" s="48">
        <v>52</v>
      </c>
      <c r="C45" s="48" t="s">
        <v>27</v>
      </c>
      <c r="D45" s="221">
        <v>1.9300000000000001E-2</v>
      </c>
      <c r="E45" s="54">
        <f t="shared" si="1"/>
        <v>1.0036</v>
      </c>
      <c r="F45" s="251" t="s">
        <v>281</v>
      </c>
      <c r="G45" s="299"/>
      <c r="H45" s="299"/>
      <c r="I45" s="253"/>
    </row>
    <row r="46" spans="1:11" ht="15.75" customHeight="1" x14ac:dyDescent="0.2">
      <c r="A46" s="55" t="s">
        <v>16</v>
      </c>
      <c r="B46" s="48">
        <v>52</v>
      </c>
      <c r="C46" s="48" t="s">
        <v>27</v>
      </c>
      <c r="D46" s="221">
        <v>1200</v>
      </c>
      <c r="E46" s="54">
        <f t="shared" si="1"/>
        <v>62400</v>
      </c>
      <c r="F46" s="251"/>
      <c r="G46" s="299"/>
      <c r="H46" s="299"/>
      <c r="I46" s="253"/>
    </row>
    <row r="47" spans="1:11" ht="15.75" customHeight="1" x14ac:dyDescent="0.2">
      <c r="A47" s="55" t="s">
        <v>125</v>
      </c>
      <c r="B47" s="48">
        <v>52</v>
      </c>
      <c r="C47" s="48" t="s">
        <v>27</v>
      </c>
      <c r="D47" s="221">
        <v>1.9300000000000001E-2</v>
      </c>
      <c r="E47" s="54">
        <f t="shared" si="1"/>
        <v>1.0036</v>
      </c>
      <c r="F47" s="251" t="s">
        <v>282</v>
      </c>
      <c r="G47" s="299"/>
      <c r="H47" s="299"/>
      <c r="I47" s="253"/>
    </row>
    <row r="48" spans="1:11" ht="15.75" customHeight="1" x14ac:dyDescent="0.2">
      <c r="A48" s="55" t="s">
        <v>123</v>
      </c>
      <c r="B48" s="48">
        <v>52</v>
      </c>
      <c r="C48" s="48" t="s">
        <v>27</v>
      </c>
      <c r="D48" s="221">
        <v>429.04</v>
      </c>
      <c r="E48" s="54">
        <f t="shared" si="1"/>
        <v>22310.080000000002</v>
      </c>
      <c r="F48" s="251"/>
      <c r="G48" s="299"/>
      <c r="H48" s="299"/>
      <c r="I48" s="253"/>
    </row>
    <row r="49" spans="1:9" ht="15.75" customHeight="1" x14ac:dyDescent="0.2">
      <c r="A49" s="55" t="s">
        <v>185</v>
      </c>
      <c r="B49" s="48">
        <v>52</v>
      </c>
      <c r="C49" s="48" t="s">
        <v>27</v>
      </c>
      <c r="D49" s="221">
        <v>404.25</v>
      </c>
      <c r="E49" s="54">
        <f t="shared" si="1"/>
        <v>21021</v>
      </c>
      <c r="F49" s="251"/>
      <c r="G49" s="299"/>
      <c r="H49" s="299"/>
      <c r="I49" s="253"/>
    </row>
    <row r="50" spans="1:9" ht="15.75" customHeight="1" x14ac:dyDescent="0.2">
      <c r="A50" s="55" t="s">
        <v>18</v>
      </c>
      <c r="B50" s="48">
        <v>52</v>
      </c>
      <c r="C50" s="48" t="s">
        <v>27</v>
      </c>
      <c r="D50" s="221">
        <v>1.9300000000000001E-2</v>
      </c>
      <c r="E50" s="54">
        <f t="shared" si="1"/>
        <v>1.0036</v>
      </c>
      <c r="F50" s="251" t="s">
        <v>270</v>
      </c>
      <c r="G50" s="299"/>
      <c r="H50" s="299"/>
      <c r="I50" s="253"/>
    </row>
    <row r="51" spans="1:9" ht="15.75" customHeight="1" thickBot="1" x14ac:dyDescent="0.25">
      <c r="A51" s="55" t="s">
        <v>19</v>
      </c>
      <c r="B51" s="48">
        <v>52</v>
      </c>
      <c r="C51" s="48" t="s">
        <v>27</v>
      </c>
      <c r="D51" s="221">
        <v>55</v>
      </c>
      <c r="E51" s="54">
        <f t="shared" si="1"/>
        <v>2860</v>
      </c>
      <c r="F51" s="251"/>
      <c r="G51" s="299"/>
      <c r="H51" s="299"/>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21">
        <v>1500</v>
      </c>
      <c r="E53" s="54">
        <f t="shared" si="1"/>
        <v>1500</v>
      </c>
      <c r="F53" s="251"/>
      <c r="G53" s="299"/>
      <c r="H53" s="299"/>
      <c r="I53" s="253"/>
    </row>
    <row r="54" spans="1:9" ht="15.75" customHeight="1" x14ac:dyDescent="0.2">
      <c r="A54" s="55" t="s">
        <v>45</v>
      </c>
      <c r="B54" s="48">
        <v>52</v>
      </c>
      <c r="C54" s="48" t="s">
        <v>27</v>
      </c>
      <c r="D54" s="221">
        <v>27.5</v>
      </c>
      <c r="E54" s="54">
        <f t="shared" si="1"/>
        <v>1430</v>
      </c>
      <c r="F54" s="251" t="s">
        <v>288</v>
      </c>
      <c r="G54" s="299"/>
      <c r="H54" s="299"/>
      <c r="I54" s="253"/>
    </row>
    <row r="55" spans="1:9" ht="15.75" customHeight="1" x14ac:dyDescent="0.2">
      <c r="A55" s="58" t="s">
        <v>47</v>
      </c>
      <c r="B55" s="48">
        <v>52</v>
      </c>
      <c r="C55" s="48" t="s">
        <v>27</v>
      </c>
      <c r="D55" s="221">
        <v>27.5</v>
      </c>
      <c r="E55" s="54">
        <f t="shared" si="1"/>
        <v>1430</v>
      </c>
      <c r="F55" s="251" t="s">
        <v>288</v>
      </c>
      <c r="G55" s="299"/>
      <c r="H55" s="299"/>
      <c r="I55" s="253"/>
    </row>
    <row r="56" spans="1:9" ht="15.75" customHeight="1" x14ac:dyDescent="0.2">
      <c r="A56" s="58" t="s">
        <v>21</v>
      </c>
      <c r="B56" s="48">
        <v>52</v>
      </c>
      <c r="C56" s="48" t="s">
        <v>27</v>
      </c>
      <c r="D56" s="221">
        <v>26.25</v>
      </c>
      <c r="E56" s="54">
        <f t="shared" si="1"/>
        <v>1365</v>
      </c>
      <c r="F56" s="251" t="s">
        <v>269</v>
      </c>
      <c r="G56" s="299"/>
      <c r="H56" s="299"/>
      <c r="I56" s="253"/>
    </row>
    <row r="57" spans="1:9" ht="15.75" customHeight="1" x14ac:dyDescent="0.2">
      <c r="A57" s="58" t="s">
        <v>22</v>
      </c>
      <c r="B57" s="48">
        <v>52</v>
      </c>
      <c r="C57" s="48" t="s">
        <v>27</v>
      </c>
      <c r="D57" s="221">
        <v>26.25</v>
      </c>
      <c r="E57" s="54">
        <f t="shared" si="1"/>
        <v>1365</v>
      </c>
      <c r="F57" s="251" t="s">
        <v>269</v>
      </c>
      <c r="G57" s="299"/>
      <c r="H57" s="299"/>
      <c r="I57" s="253"/>
    </row>
    <row r="58" spans="1:9" ht="15.75" customHeight="1" x14ac:dyDescent="0.2">
      <c r="A58" s="58" t="s">
        <v>23</v>
      </c>
      <c r="B58" s="48">
        <v>52</v>
      </c>
      <c r="C58" s="48" t="s">
        <v>27</v>
      </c>
      <c r="D58" s="221">
        <v>55</v>
      </c>
      <c r="E58" s="54">
        <f t="shared" si="1"/>
        <v>2860</v>
      </c>
      <c r="F58" s="251"/>
      <c r="G58" s="299"/>
      <c r="H58" s="299"/>
      <c r="I58" s="253"/>
    </row>
    <row r="59" spans="1:9" ht="15.75" customHeight="1" x14ac:dyDescent="0.2">
      <c r="A59" s="58" t="s">
        <v>48</v>
      </c>
      <c r="B59" s="48">
        <v>52</v>
      </c>
      <c r="C59" s="48" t="s">
        <v>27</v>
      </c>
      <c r="D59" s="221">
        <v>11</v>
      </c>
      <c r="E59" s="54">
        <f t="shared" si="1"/>
        <v>572</v>
      </c>
      <c r="F59" s="251"/>
      <c r="G59" s="299"/>
      <c r="H59" s="299"/>
      <c r="I59" s="253"/>
    </row>
    <row r="60" spans="1:9" ht="15.75" customHeight="1" x14ac:dyDescent="0.2">
      <c r="A60" s="55" t="s">
        <v>124</v>
      </c>
      <c r="B60" s="48">
        <v>52</v>
      </c>
      <c r="C60" s="48" t="s">
        <v>27</v>
      </c>
      <c r="D60" s="221">
        <v>17.88</v>
      </c>
      <c r="E60" s="54">
        <f t="shared" si="1"/>
        <v>929.76</v>
      </c>
      <c r="F60" s="251"/>
      <c r="G60" s="299"/>
      <c r="H60" s="299"/>
      <c r="I60" s="253"/>
    </row>
    <row r="61" spans="1:9" ht="15.75" customHeight="1" x14ac:dyDescent="0.2">
      <c r="A61" s="55" t="s">
        <v>28</v>
      </c>
      <c r="B61" s="48">
        <v>52</v>
      </c>
      <c r="C61" s="48" t="s">
        <v>27</v>
      </c>
      <c r="D61" s="221">
        <v>50</v>
      </c>
      <c r="E61" s="54">
        <f t="shared" si="1"/>
        <v>2600</v>
      </c>
      <c r="F61" s="251"/>
      <c r="G61" s="299"/>
      <c r="H61" s="299"/>
      <c r="I61" s="253"/>
    </row>
    <row r="62" spans="1:9" ht="15.75" customHeight="1" x14ac:dyDescent="0.2">
      <c r="A62" s="57" t="s">
        <v>29</v>
      </c>
      <c r="B62" s="48">
        <v>52</v>
      </c>
      <c r="C62" s="48" t="s">
        <v>27</v>
      </c>
      <c r="D62" s="221">
        <v>27.4</v>
      </c>
      <c r="E62" s="54">
        <f t="shared" si="1"/>
        <v>1424.8</v>
      </c>
      <c r="F62" s="251"/>
      <c r="G62" s="299"/>
      <c r="H62" s="299"/>
      <c r="I62" s="253"/>
    </row>
    <row r="63" spans="1:9" ht="15.75" customHeight="1" x14ac:dyDescent="0.2">
      <c r="A63" s="55" t="s">
        <v>26</v>
      </c>
      <c r="B63" s="168">
        <v>1</v>
      </c>
      <c r="C63" s="48" t="s">
        <v>31</v>
      </c>
      <c r="D63" s="221">
        <v>50</v>
      </c>
      <c r="E63" s="54">
        <f t="shared" si="1"/>
        <v>50</v>
      </c>
      <c r="F63" s="251"/>
      <c r="G63" s="299"/>
      <c r="H63" s="299"/>
      <c r="I63" s="253"/>
    </row>
    <row r="64" spans="1:9" ht="15.75" customHeight="1" x14ac:dyDescent="0.2">
      <c r="A64" s="55" t="s">
        <v>44</v>
      </c>
      <c r="B64" s="168">
        <v>1</v>
      </c>
      <c r="C64" s="48" t="s">
        <v>31</v>
      </c>
      <c r="D64" s="221">
        <v>500</v>
      </c>
      <c r="E64" s="54">
        <f t="shared" si="1"/>
        <v>500</v>
      </c>
      <c r="F64" s="251"/>
      <c r="G64" s="299"/>
      <c r="H64" s="299"/>
      <c r="I64" s="253"/>
    </row>
    <row r="65" spans="1:9" ht="15.75" customHeight="1" thickBot="1" x14ac:dyDescent="0.25">
      <c r="A65" s="169" t="s">
        <v>195</v>
      </c>
      <c r="B65" s="168">
        <v>1</v>
      </c>
      <c r="C65" s="48" t="s">
        <v>31</v>
      </c>
      <c r="D65" s="221">
        <v>1500</v>
      </c>
      <c r="E65" s="54">
        <f t="shared" si="1"/>
        <v>1500</v>
      </c>
      <c r="F65" s="251"/>
      <c r="G65" s="299"/>
      <c r="H65" s="299"/>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v>55</v>
      </c>
      <c r="E67" s="188">
        <f t="shared" si="1"/>
        <v>2860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21">
        <v>1181.7</v>
      </c>
      <c r="E69" s="54">
        <f t="shared" si="1"/>
        <v>1181.7</v>
      </c>
      <c r="F69" s="251"/>
      <c r="G69" s="252"/>
      <c r="H69" s="252"/>
      <c r="I69" s="253"/>
    </row>
    <row r="70" spans="1:9" ht="15.75" customHeight="1" x14ac:dyDescent="0.2">
      <c r="A70" s="55" t="s">
        <v>189</v>
      </c>
      <c r="B70" s="168">
        <v>1</v>
      </c>
      <c r="C70" s="168" t="s">
        <v>77</v>
      </c>
      <c r="D70" s="221">
        <v>1000</v>
      </c>
      <c r="E70" s="54">
        <f t="shared" si="1"/>
        <v>1000</v>
      </c>
      <c r="F70" s="251"/>
      <c r="G70" s="252"/>
      <c r="H70" s="252"/>
      <c r="I70" s="253"/>
    </row>
    <row r="71" spans="1:9" ht="15.75" customHeight="1" x14ac:dyDescent="0.2">
      <c r="A71" s="55" t="s">
        <v>51</v>
      </c>
      <c r="B71" s="48">
        <v>1</v>
      </c>
      <c r="C71" s="168" t="s">
        <v>77</v>
      </c>
      <c r="D71" s="221">
        <v>370</v>
      </c>
      <c r="E71" s="54">
        <f t="shared" si="1"/>
        <v>370</v>
      </c>
      <c r="F71" s="251"/>
      <c r="G71" s="252"/>
      <c r="H71" s="252"/>
      <c r="I71" s="253"/>
    </row>
    <row r="72" spans="1:9" ht="15.75" customHeight="1" x14ac:dyDescent="0.2">
      <c r="A72" s="55" t="s">
        <v>52</v>
      </c>
      <c r="B72" s="48">
        <v>1</v>
      </c>
      <c r="C72" s="168" t="s">
        <v>77</v>
      </c>
      <c r="D72" s="221">
        <v>5378.69</v>
      </c>
      <c r="E72" s="54">
        <f t="shared" si="1"/>
        <v>5378.69</v>
      </c>
      <c r="F72" s="251"/>
      <c r="G72" s="252"/>
      <c r="H72" s="252"/>
      <c r="I72" s="253"/>
    </row>
    <row r="73" spans="1:9" ht="15.75" customHeight="1" thickBot="1" x14ac:dyDescent="0.25">
      <c r="A73" s="55" t="s">
        <v>98</v>
      </c>
      <c r="B73" s="168">
        <v>1</v>
      </c>
      <c r="C73" s="48" t="s">
        <v>77</v>
      </c>
      <c r="D73" s="221">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52</v>
      </c>
      <c r="C75" s="48" t="s">
        <v>27</v>
      </c>
      <c r="D75" s="221">
        <v>45.12</v>
      </c>
      <c r="E75" s="54">
        <f t="shared" si="1"/>
        <v>2346.2399999999998</v>
      </c>
      <c r="F75" s="251"/>
      <c r="G75" s="252"/>
      <c r="H75" s="252"/>
      <c r="I75" s="253"/>
    </row>
    <row r="76" spans="1:9" ht="15.75" customHeight="1" x14ac:dyDescent="0.2">
      <c r="A76" s="55" t="s">
        <v>99</v>
      </c>
      <c r="B76" s="48">
        <v>52</v>
      </c>
      <c r="C76" s="48" t="s">
        <v>27</v>
      </c>
      <c r="D76" s="221">
        <v>11.54</v>
      </c>
      <c r="E76" s="54">
        <f t="shared" si="1"/>
        <v>600.07999999999993</v>
      </c>
      <c r="F76" s="251"/>
      <c r="G76" s="252"/>
      <c r="H76" s="252"/>
      <c r="I76" s="253"/>
    </row>
    <row r="77" spans="1:9" ht="15.75" customHeight="1" x14ac:dyDescent="0.2">
      <c r="A77" s="55" t="s">
        <v>127</v>
      </c>
      <c r="B77" s="48">
        <v>52</v>
      </c>
      <c r="C77" s="48" t="s">
        <v>27</v>
      </c>
      <c r="D77" s="221">
        <v>149.52000000000001</v>
      </c>
      <c r="E77" s="54">
        <f t="shared" si="1"/>
        <v>7775.0400000000009</v>
      </c>
      <c r="F77" s="251"/>
      <c r="G77" s="252"/>
      <c r="H77" s="252"/>
      <c r="I77" s="253"/>
    </row>
    <row r="78" spans="1:9" ht="15.75" customHeight="1" thickBot="1" x14ac:dyDescent="0.25">
      <c r="A78" s="55" t="s">
        <v>34</v>
      </c>
      <c r="B78" s="48">
        <v>52</v>
      </c>
      <c r="C78" s="48" t="s">
        <v>27</v>
      </c>
      <c r="D78" s="221">
        <v>9.6199999999999992</v>
      </c>
      <c r="E78" s="54">
        <f t="shared" si="1"/>
        <v>500.23999999999995</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21">
        <v>828</v>
      </c>
      <c r="E80" s="54">
        <f t="shared" si="1"/>
        <v>43056</v>
      </c>
      <c r="F80" s="251"/>
      <c r="G80" s="299"/>
      <c r="H80" s="299"/>
      <c r="I80" s="253"/>
    </row>
    <row r="81" spans="1:9" ht="15.75" customHeight="1" x14ac:dyDescent="0.2">
      <c r="A81" s="55" t="s">
        <v>37</v>
      </c>
      <c r="B81" s="168">
        <v>1</v>
      </c>
      <c r="C81" s="48" t="s">
        <v>77</v>
      </c>
      <c r="D81" s="221">
        <v>310</v>
      </c>
      <c r="E81" s="54">
        <f t="shared" si="1"/>
        <v>310</v>
      </c>
      <c r="F81" s="251"/>
      <c r="G81" s="299"/>
      <c r="H81" s="299"/>
      <c r="I81" s="253"/>
    </row>
    <row r="82" spans="1:9" ht="15.75" customHeight="1" x14ac:dyDescent="0.2">
      <c r="A82" s="55" t="s">
        <v>38</v>
      </c>
      <c r="B82" s="168">
        <v>1</v>
      </c>
      <c r="C82" s="48" t="s">
        <v>77</v>
      </c>
      <c r="D82" s="221">
        <v>1000</v>
      </c>
      <c r="E82" s="54">
        <f t="shared" si="1"/>
        <v>1000</v>
      </c>
      <c r="F82" s="251"/>
      <c r="G82" s="299"/>
      <c r="H82" s="299"/>
      <c r="I82" s="253"/>
    </row>
    <row r="83" spans="1:9" ht="15.75" customHeight="1" x14ac:dyDescent="0.2">
      <c r="A83" s="55" t="s">
        <v>53</v>
      </c>
      <c r="B83" s="168">
        <v>1</v>
      </c>
      <c r="C83" s="48" t="s">
        <v>77</v>
      </c>
      <c r="D83" s="221">
        <v>1</v>
      </c>
      <c r="E83" s="54">
        <f t="shared" si="1"/>
        <v>1</v>
      </c>
      <c r="F83" s="251" t="s">
        <v>271</v>
      </c>
      <c r="G83" s="299"/>
      <c r="H83" s="299"/>
      <c r="I83" s="253"/>
    </row>
    <row r="84" spans="1:9" ht="15.75" customHeight="1" thickBot="1" x14ac:dyDescent="0.25">
      <c r="A84" s="55" t="s">
        <v>54</v>
      </c>
      <c r="B84" s="48">
        <v>52</v>
      </c>
      <c r="C84" s="48" t="s">
        <v>27</v>
      </c>
      <c r="D84" s="221">
        <v>250</v>
      </c>
      <c r="E84" s="54">
        <f t="shared" si="1"/>
        <v>13000</v>
      </c>
      <c r="F84" s="251"/>
      <c r="G84" s="299"/>
      <c r="H84" s="299"/>
      <c r="I84" s="253"/>
    </row>
    <row r="85" spans="1:9" ht="15.75" customHeight="1" thickTop="1" thickBot="1" x14ac:dyDescent="0.25">
      <c r="A85" s="56" t="s">
        <v>55</v>
      </c>
      <c r="B85" s="170"/>
      <c r="C85" s="48"/>
      <c r="D85" s="218"/>
      <c r="E85" s="54"/>
      <c r="F85" s="254"/>
      <c r="G85" s="255"/>
      <c r="H85" s="255"/>
      <c r="I85" s="256"/>
    </row>
    <row r="86" spans="1:9" ht="15.75" customHeight="1" thickTop="1" thickBot="1" x14ac:dyDescent="0.25">
      <c r="A86" s="57" t="s">
        <v>56</v>
      </c>
      <c r="B86" s="170">
        <v>26</v>
      </c>
      <c r="C86" s="48" t="s">
        <v>27</v>
      </c>
      <c r="D86" s="221">
        <v>1116.54</v>
      </c>
      <c r="E86" s="54">
        <f t="shared" si="1"/>
        <v>29030.04</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21">
        <v>30</v>
      </c>
      <c r="E88" s="54">
        <f t="shared" si="1"/>
        <v>780</v>
      </c>
      <c r="F88" s="251" t="s">
        <v>272</v>
      </c>
      <c r="G88" s="299"/>
      <c r="H88" s="299"/>
      <c r="I88" s="253"/>
    </row>
    <row r="89" spans="1:9" ht="15.75" customHeight="1" x14ac:dyDescent="0.2">
      <c r="A89" s="59" t="s">
        <v>101</v>
      </c>
      <c r="B89" s="170">
        <v>26</v>
      </c>
      <c r="C89" s="48" t="s">
        <v>27</v>
      </c>
      <c r="D89" s="221">
        <v>11.54</v>
      </c>
      <c r="E89" s="54">
        <f t="shared" si="1"/>
        <v>300.03999999999996</v>
      </c>
      <c r="F89" s="251" t="s">
        <v>273</v>
      </c>
      <c r="G89" s="299"/>
      <c r="H89" s="299"/>
      <c r="I89" s="253"/>
    </row>
    <row r="90" spans="1:9" ht="15.75" customHeight="1" x14ac:dyDescent="0.2">
      <c r="A90" s="59" t="s">
        <v>102</v>
      </c>
      <c r="B90" s="170">
        <v>26</v>
      </c>
      <c r="C90" s="48" t="s">
        <v>27</v>
      </c>
      <c r="D90" s="221">
        <v>120</v>
      </c>
      <c r="E90" s="54">
        <f t="shared" si="1"/>
        <v>3120</v>
      </c>
      <c r="F90" s="251"/>
      <c r="G90" s="299"/>
      <c r="H90" s="299"/>
      <c r="I90" s="253"/>
    </row>
    <row r="91" spans="1:9" ht="15.75" customHeight="1" x14ac:dyDescent="0.2">
      <c r="A91" s="59" t="s">
        <v>103</v>
      </c>
      <c r="B91" s="170">
        <v>26</v>
      </c>
      <c r="C91" s="48" t="s">
        <v>27</v>
      </c>
      <c r="D91" s="221">
        <v>3.8399999999999997E-2</v>
      </c>
      <c r="E91" s="54">
        <f t="shared" si="1"/>
        <v>0.99839999999999995</v>
      </c>
      <c r="F91" s="251" t="s">
        <v>277</v>
      </c>
      <c r="G91" s="299"/>
      <c r="H91" s="299"/>
      <c r="I91" s="253"/>
    </row>
    <row r="92" spans="1:9" ht="15.75" customHeight="1" thickBot="1" x14ac:dyDescent="0.25">
      <c r="A92" s="57" t="s">
        <v>104</v>
      </c>
      <c r="B92" s="170">
        <v>26</v>
      </c>
      <c r="C92" s="48" t="s">
        <v>27</v>
      </c>
      <c r="D92" s="221">
        <v>54.81</v>
      </c>
      <c r="E92" s="54">
        <f t="shared" si="1"/>
        <v>1425.06</v>
      </c>
      <c r="F92" s="251"/>
      <c r="G92" s="299"/>
      <c r="H92" s="299"/>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21">
        <v>100</v>
      </c>
      <c r="E94" s="54">
        <f t="shared" si="1"/>
        <v>100</v>
      </c>
      <c r="F94" s="251"/>
      <c r="G94" s="299"/>
      <c r="H94" s="299"/>
      <c r="I94" s="253"/>
    </row>
    <row r="95" spans="1:9" ht="15.75" customHeight="1" x14ac:dyDescent="0.2">
      <c r="A95" s="57" t="s">
        <v>60</v>
      </c>
      <c r="B95" s="168">
        <v>1</v>
      </c>
      <c r="C95" s="48" t="s">
        <v>77</v>
      </c>
      <c r="D95" s="221">
        <v>1</v>
      </c>
      <c r="E95" s="54">
        <f t="shared" si="1"/>
        <v>1</v>
      </c>
      <c r="F95" s="251" t="s">
        <v>284</v>
      </c>
      <c r="G95" s="299"/>
      <c r="H95" s="299"/>
      <c r="I95" s="253"/>
    </row>
    <row r="96" spans="1:9" ht="15.75" customHeight="1" thickBot="1" x14ac:dyDescent="0.25">
      <c r="A96" s="57" t="s">
        <v>61</v>
      </c>
      <c r="B96" s="168">
        <v>1</v>
      </c>
      <c r="C96" s="48" t="s">
        <v>77</v>
      </c>
      <c r="D96" s="221">
        <v>1500</v>
      </c>
      <c r="E96" s="54">
        <f t="shared" si="1"/>
        <v>1500</v>
      </c>
      <c r="F96" s="251"/>
      <c r="G96" s="299"/>
      <c r="H96" s="299"/>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21">
        <v>39763.4</v>
      </c>
      <c r="E98" s="54">
        <f t="shared" si="1"/>
        <v>39763.4</v>
      </c>
      <c r="F98" s="251"/>
      <c r="G98" s="299"/>
      <c r="H98" s="299"/>
      <c r="I98" s="253"/>
    </row>
    <row r="99" spans="1:9" ht="15.75" customHeight="1" x14ac:dyDescent="0.2">
      <c r="A99" s="59" t="s">
        <v>105</v>
      </c>
      <c r="B99" s="168">
        <v>1</v>
      </c>
      <c r="C99" s="48" t="s">
        <v>77</v>
      </c>
      <c r="D99" s="221">
        <v>1</v>
      </c>
      <c r="E99" s="54">
        <f t="shared" si="1"/>
        <v>1</v>
      </c>
      <c r="F99" s="251" t="s">
        <v>283</v>
      </c>
      <c r="G99" s="299"/>
      <c r="H99" s="299"/>
      <c r="I99" s="253"/>
    </row>
    <row r="100" spans="1:9" ht="15.75" customHeight="1" thickBot="1" x14ac:dyDescent="0.25">
      <c r="A100" s="57" t="s">
        <v>106</v>
      </c>
      <c r="B100" s="168">
        <v>1</v>
      </c>
      <c r="C100" s="48" t="s">
        <v>77</v>
      </c>
      <c r="D100" s="221">
        <v>10558.34</v>
      </c>
      <c r="E100" s="54">
        <f t="shared" si="1"/>
        <v>10558.34</v>
      </c>
      <c r="F100" s="251"/>
      <c r="G100" s="299"/>
      <c r="H100" s="299"/>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21">
        <v>1000</v>
      </c>
      <c r="E102" s="54">
        <f t="shared" si="1"/>
        <v>1000</v>
      </c>
      <c r="F102" s="251"/>
      <c r="G102" s="299"/>
      <c r="H102" s="299"/>
      <c r="I102" s="253"/>
    </row>
    <row r="103" spans="1:9" ht="15.75" customHeight="1" x14ac:dyDescent="0.2">
      <c r="A103" s="57" t="s">
        <v>107</v>
      </c>
      <c r="B103" s="48">
        <v>1</v>
      </c>
      <c r="C103" s="48" t="s">
        <v>77</v>
      </c>
      <c r="D103" s="221">
        <v>1</v>
      </c>
      <c r="E103" s="54">
        <f t="shared" si="1"/>
        <v>1</v>
      </c>
      <c r="F103" s="251" t="s">
        <v>287</v>
      </c>
      <c r="G103" s="299"/>
      <c r="H103" s="299"/>
      <c r="I103" s="253"/>
    </row>
    <row r="104" spans="1:9" ht="15.75" customHeight="1" x14ac:dyDescent="0.2">
      <c r="A104" s="57" t="s">
        <v>64</v>
      </c>
      <c r="B104" s="48">
        <v>1</v>
      </c>
      <c r="C104" s="48" t="s">
        <v>77</v>
      </c>
      <c r="D104" s="221">
        <v>1</v>
      </c>
      <c r="E104" s="54">
        <f t="shared" si="1"/>
        <v>1</v>
      </c>
      <c r="F104" s="251" t="s">
        <v>284</v>
      </c>
      <c r="G104" s="299"/>
      <c r="H104" s="299"/>
      <c r="I104" s="253"/>
    </row>
    <row r="105" spans="1:9" ht="15.75" customHeight="1" x14ac:dyDescent="0.2">
      <c r="A105" s="57" t="s">
        <v>65</v>
      </c>
      <c r="B105" s="48">
        <v>1</v>
      </c>
      <c r="C105" s="48" t="s">
        <v>77</v>
      </c>
      <c r="D105" s="221">
        <v>470</v>
      </c>
      <c r="E105" s="54">
        <f t="shared" si="1"/>
        <v>470</v>
      </c>
      <c r="F105" s="251"/>
      <c r="G105" s="299"/>
      <c r="H105" s="299"/>
      <c r="I105" s="253"/>
    </row>
    <row r="106" spans="1:9" ht="15.75" customHeight="1" x14ac:dyDescent="0.2">
      <c r="A106" s="57" t="s">
        <v>66</v>
      </c>
      <c r="B106" s="48">
        <v>1</v>
      </c>
      <c r="C106" s="48" t="s">
        <v>77</v>
      </c>
      <c r="D106" s="221">
        <v>1100</v>
      </c>
      <c r="E106" s="54">
        <f t="shared" si="1"/>
        <v>1100</v>
      </c>
      <c r="F106" s="251"/>
      <c r="G106" s="299"/>
      <c r="H106" s="299"/>
      <c r="I106" s="253"/>
    </row>
    <row r="107" spans="1:9" ht="15.75" customHeight="1" x14ac:dyDescent="0.2">
      <c r="A107" s="57" t="s">
        <v>67</v>
      </c>
      <c r="B107" s="48">
        <v>1</v>
      </c>
      <c r="C107" s="48" t="s">
        <v>77</v>
      </c>
      <c r="D107" s="221">
        <v>660</v>
      </c>
      <c r="E107" s="54">
        <f t="shared" si="1"/>
        <v>660</v>
      </c>
      <c r="F107" s="251"/>
      <c r="G107" s="299"/>
      <c r="H107" s="299"/>
      <c r="I107" s="253"/>
    </row>
    <row r="108" spans="1:9" ht="15.75" customHeight="1" x14ac:dyDescent="0.2">
      <c r="A108" s="57" t="s">
        <v>133</v>
      </c>
      <c r="B108" s="48">
        <v>1</v>
      </c>
      <c r="C108" s="48" t="s">
        <v>77</v>
      </c>
      <c r="D108" s="221">
        <v>3400</v>
      </c>
      <c r="E108" s="54">
        <f t="shared" ref="E108:E132" si="2">SUM(B108)*D108</f>
        <v>3400</v>
      </c>
      <c r="F108" s="251"/>
      <c r="G108" s="299"/>
      <c r="H108" s="299"/>
      <c r="I108" s="253"/>
    </row>
    <row r="109" spans="1:9" ht="15.75" customHeight="1" x14ac:dyDescent="0.2">
      <c r="A109" s="57" t="s">
        <v>132</v>
      </c>
      <c r="B109" s="171">
        <v>15</v>
      </c>
      <c r="C109" s="48" t="s">
        <v>138</v>
      </c>
      <c r="D109" s="221">
        <v>15.466666</v>
      </c>
      <c r="E109" s="54">
        <f t="shared" si="2"/>
        <v>231.99999</v>
      </c>
      <c r="F109" s="251" t="s">
        <v>285</v>
      </c>
      <c r="G109" s="299"/>
      <c r="H109" s="299"/>
      <c r="I109" s="253"/>
    </row>
    <row r="110" spans="1:9" ht="15.75" customHeight="1" x14ac:dyDescent="0.2">
      <c r="A110" s="57" t="s">
        <v>140</v>
      </c>
      <c r="B110" s="48">
        <v>1</v>
      </c>
      <c r="C110" s="48" t="s">
        <v>77</v>
      </c>
      <c r="D110" s="221">
        <f>(7966.2+1750)+(2000)+(307)+(500)+(371)</f>
        <v>12894.2</v>
      </c>
      <c r="E110" s="54">
        <f t="shared" si="2"/>
        <v>12894.2</v>
      </c>
      <c r="F110" s="251" t="s">
        <v>235</v>
      </c>
      <c r="G110" s="299"/>
      <c r="H110" s="299"/>
      <c r="I110" s="253"/>
    </row>
    <row r="111" spans="1:9" ht="15.75" customHeight="1" thickBot="1" x14ac:dyDescent="0.25">
      <c r="A111" s="57" t="s">
        <v>190</v>
      </c>
      <c r="B111" s="168">
        <v>1</v>
      </c>
      <c r="C111" s="48" t="s">
        <v>77</v>
      </c>
      <c r="D111" s="221">
        <v>12050</v>
      </c>
      <c r="E111" s="54">
        <f t="shared" si="2"/>
        <v>12050</v>
      </c>
      <c r="F111" s="251" t="s">
        <v>207</v>
      </c>
      <c r="G111" s="299"/>
      <c r="H111" s="299"/>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21">
        <v>2000</v>
      </c>
      <c r="E113" s="54">
        <f t="shared" si="2"/>
        <v>2000</v>
      </c>
      <c r="F113" s="251"/>
      <c r="G113" s="299"/>
      <c r="H113" s="299"/>
      <c r="I113" s="253"/>
    </row>
    <row r="114" spans="1:9" ht="15.75" customHeight="1" x14ac:dyDescent="0.2">
      <c r="A114" s="57" t="s">
        <v>70</v>
      </c>
      <c r="B114" s="168">
        <v>1</v>
      </c>
      <c r="C114" s="48" t="s">
        <v>77</v>
      </c>
      <c r="D114" s="221">
        <v>572</v>
      </c>
      <c r="E114" s="54">
        <f t="shared" si="2"/>
        <v>572</v>
      </c>
      <c r="F114" s="251"/>
      <c r="G114" s="299"/>
      <c r="H114" s="299"/>
      <c r="I114" s="253"/>
    </row>
    <row r="115" spans="1:9" ht="15.75" customHeight="1" x14ac:dyDescent="0.2">
      <c r="A115" s="55" t="s">
        <v>42</v>
      </c>
      <c r="B115" s="168">
        <v>1</v>
      </c>
      <c r="C115" s="48" t="s">
        <v>31</v>
      </c>
      <c r="D115" s="221">
        <v>100</v>
      </c>
      <c r="E115" s="54">
        <f t="shared" si="2"/>
        <v>100</v>
      </c>
      <c r="F115" s="251"/>
      <c r="G115" s="299"/>
      <c r="H115" s="299"/>
      <c r="I115" s="253"/>
    </row>
    <row r="116" spans="1:9" ht="15.75" customHeight="1" x14ac:dyDescent="0.2">
      <c r="A116" s="57" t="s">
        <v>134</v>
      </c>
      <c r="B116" s="168">
        <v>1</v>
      </c>
      <c r="C116" s="48" t="s">
        <v>77</v>
      </c>
      <c r="D116" s="221">
        <v>1</v>
      </c>
      <c r="E116" s="54">
        <f t="shared" si="2"/>
        <v>1</v>
      </c>
      <c r="F116" s="251" t="s">
        <v>286</v>
      </c>
      <c r="G116" s="299"/>
      <c r="H116" s="299"/>
      <c r="I116" s="253"/>
    </row>
    <row r="117" spans="1:9" ht="15.75" customHeight="1" thickBot="1" x14ac:dyDescent="0.25">
      <c r="A117" s="57" t="s">
        <v>71</v>
      </c>
      <c r="B117" s="168">
        <v>1</v>
      </c>
      <c r="C117" s="48" t="s">
        <v>77</v>
      </c>
      <c r="D117" s="221">
        <v>2300</v>
      </c>
      <c r="E117" s="54">
        <f t="shared" si="2"/>
        <v>2300</v>
      </c>
      <c r="F117" s="251"/>
      <c r="G117" s="299"/>
      <c r="H117" s="299"/>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21">
        <v>500</v>
      </c>
      <c r="E119" s="54">
        <f t="shared" si="2"/>
        <v>500</v>
      </c>
      <c r="F119" s="251"/>
      <c r="G119" s="252"/>
      <c r="H119" s="252"/>
      <c r="I119" s="253"/>
    </row>
    <row r="120" spans="1:9" ht="15.75" customHeight="1" x14ac:dyDescent="0.2">
      <c r="A120" s="57" t="s">
        <v>136</v>
      </c>
      <c r="B120" s="168">
        <v>1</v>
      </c>
      <c r="C120" s="48" t="s">
        <v>77</v>
      </c>
      <c r="D120" s="221">
        <v>3900</v>
      </c>
      <c r="E120" s="54">
        <f t="shared" si="2"/>
        <v>3900</v>
      </c>
      <c r="F120" s="251"/>
      <c r="G120" s="252"/>
      <c r="H120" s="252"/>
      <c r="I120" s="253"/>
    </row>
    <row r="121" spans="1:9" ht="15.75" customHeight="1" x14ac:dyDescent="0.2">
      <c r="A121" s="57" t="s">
        <v>108</v>
      </c>
      <c r="B121" s="168">
        <v>1</v>
      </c>
      <c r="C121" s="48" t="s">
        <v>77</v>
      </c>
      <c r="D121" s="221">
        <v>2400</v>
      </c>
      <c r="E121" s="54">
        <f t="shared" si="2"/>
        <v>2400</v>
      </c>
      <c r="F121" s="251"/>
      <c r="G121" s="252"/>
      <c r="H121" s="252"/>
      <c r="I121" s="253"/>
    </row>
    <row r="122" spans="1:9" ht="15.75" customHeight="1" x14ac:dyDescent="0.2">
      <c r="A122" s="57" t="s">
        <v>137</v>
      </c>
      <c r="B122" s="48">
        <v>2</v>
      </c>
      <c r="C122" s="48" t="s">
        <v>138</v>
      </c>
      <c r="D122" s="221">
        <v>200</v>
      </c>
      <c r="E122" s="54">
        <f t="shared" si="2"/>
        <v>400</v>
      </c>
      <c r="F122" s="251"/>
      <c r="G122" s="252"/>
      <c r="H122" s="252"/>
      <c r="I122" s="253"/>
    </row>
    <row r="123" spans="1:9" ht="15.75" customHeight="1" x14ac:dyDescent="0.2">
      <c r="A123" s="57" t="s">
        <v>109</v>
      </c>
      <c r="B123" s="48">
        <v>1</v>
      </c>
      <c r="C123" s="48" t="s">
        <v>77</v>
      </c>
      <c r="D123" s="221">
        <v>300</v>
      </c>
      <c r="E123" s="54">
        <f t="shared" si="2"/>
        <v>300</v>
      </c>
      <c r="F123" s="251"/>
      <c r="G123" s="252"/>
      <c r="H123" s="252"/>
      <c r="I123" s="253"/>
    </row>
    <row r="124" spans="1:9" ht="15.75" customHeight="1" thickBot="1" x14ac:dyDescent="0.25">
      <c r="A124" s="57" t="s">
        <v>192</v>
      </c>
      <c r="B124" s="168">
        <v>20</v>
      </c>
      <c r="C124" s="168" t="s">
        <v>138</v>
      </c>
      <c r="D124" s="221">
        <v>5</v>
      </c>
      <c r="E124" s="54">
        <f t="shared" si="2"/>
        <v>100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21">
        <v>1</v>
      </c>
      <c r="E126" s="54">
        <f t="shared" si="2"/>
        <v>1</v>
      </c>
      <c r="F126" s="251" t="s">
        <v>276</v>
      </c>
      <c r="G126" s="299"/>
      <c r="H126" s="299"/>
      <c r="I126" s="253"/>
    </row>
    <row r="127" spans="1:9" ht="15.75" customHeight="1" x14ac:dyDescent="0.2">
      <c r="A127" s="55" t="s">
        <v>139</v>
      </c>
      <c r="B127" s="168">
        <v>1</v>
      </c>
      <c r="C127" s="48" t="s">
        <v>31</v>
      </c>
      <c r="D127" s="221">
        <v>5250</v>
      </c>
      <c r="E127" s="54">
        <f t="shared" si="2"/>
        <v>5250</v>
      </c>
      <c r="F127" s="251"/>
      <c r="G127" s="299"/>
      <c r="H127" s="299"/>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21">
        <v>50</v>
      </c>
      <c r="E130" s="54">
        <f t="shared" si="2"/>
        <v>1000</v>
      </c>
      <c r="F130" s="251"/>
      <c r="G130" s="299"/>
      <c r="H130" s="299"/>
      <c r="I130" s="253"/>
    </row>
    <row r="131" spans="1:9" ht="15.75" customHeight="1" x14ac:dyDescent="0.2">
      <c r="A131" s="55" t="s">
        <v>75</v>
      </c>
      <c r="B131" s="168">
        <v>1</v>
      </c>
      <c r="C131" s="48" t="s">
        <v>77</v>
      </c>
      <c r="D131" s="221">
        <v>500</v>
      </c>
      <c r="E131" s="54">
        <f t="shared" si="2"/>
        <v>500</v>
      </c>
      <c r="F131" s="251"/>
      <c r="G131" s="299"/>
      <c r="H131" s="299"/>
      <c r="I131" s="253"/>
    </row>
    <row r="132" spans="1:9" ht="15.75" customHeight="1" x14ac:dyDescent="0.2">
      <c r="A132" s="55" t="s">
        <v>76</v>
      </c>
      <c r="B132" s="168">
        <v>1</v>
      </c>
      <c r="C132" s="48" t="s">
        <v>77</v>
      </c>
      <c r="D132" s="221">
        <v>1000</v>
      </c>
      <c r="E132" s="54">
        <f t="shared" si="2"/>
        <v>1000</v>
      </c>
      <c r="F132" s="251" t="s">
        <v>274</v>
      </c>
      <c r="G132" s="299"/>
      <c r="H132" s="299"/>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363887.72279000003</v>
      </c>
      <c r="F134" s="245"/>
      <c r="G134" s="246"/>
      <c r="H134" s="246"/>
      <c r="I134" s="247"/>
    </row>
    <row r="135" spans="1:9" ht="23.25" customHeight="1" thickTop="1" thickBot="1" x14ac:dyDescent="0.25">
      <c r="A135" s="60" t="s">
        <v>157</v>
      </c>
      <c r="B135" s="61"/>
      <c r="C135" s="62"/>
      <c r="D135" s="63"/>
      <c r="E135" s="64">
        <f>SUM(E134)/B23</f>
        <v>6997.8408228846156</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137.09</v>
      </c>
      <c r="E146" s="86">
        <f>SUM(B146)*D146</f>
        <v>8389.9080000000013</v>
      </c>
      <c r="F146" s="90">
        <v>4</v>
      </c>
      <c r="G146" s="91">
        <f>SUM(E146*F146)</f>
        <v>33559.632000000005</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4</v>
      </c>
      <c r="G148" s="94">
        <f>SUM(E148*F148)</f>
        <v>192356.49600000001</v>
      </c>
      <c r="H148" s="88"/>
      <c r="I148" s="83"/>
    </row>
    <row r="149" spans="1:9" thickBot="1" x14ac:dyDescent="0.25">
      <c r="A149" s="95" t="s">
        <v>169</v>
      </c>
      <c r="B149" s="47"/>
      <c r="C149" s="96"/>
      <c r="D149" s="96"/>
      <c r="E149" s="96"/>
      <c r="F149" s="97"/>
      <c r="G149" s="98">
        <f>SUM(G146:G148)</f>
        <v>225916.12800000003</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80.73</v>
      </c>
      <c r="E153" s="86">
        <f>SUM(B153)*D153</f>
        <v>5659.1729999999998</v>
      </c>
      <c r="F153" s="90">
        <v>4</v>
      </c>
      <c r="G153" s="91">
        <f>SUM(E153*F153)</f>
        <v>22636.691999999999</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527.44000000000005</v>
      </c>
      <c r="E155" s="86">
        <f>SUM(B155)*D155</f>
        <v>36973.544000000002</v>
      </c>
      <c r="F155" s="93">
        <v>4</v>
      </c>
      <c r="G155" s="94">
        <f>SUM(E155*F155)</f>
        <v>147894.17600000001</v>
      </c>
      <c r="H155" s="88"/>
      <c r="I155" s="83"/>
    </row>
    <row r="156" spans="1:9" thickBot="1" x14ac:dyDescent="0.25">
      <c r="A156" s="95" t="s">
        <v>170</v>
      </c>
      <c r="B156" s="47"/>
      <c r="C156" s="96"/>
      <c r="D156" s="96"/>
      <c r="E156" s="96"/>
      <c r="F156" s="97"/>
      <c r="G156" s="98">
        <f>SUM(G153:G155)</f>
        <v>170530.86800000002</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2</v>
      </c>
      <c r="G160" s="91">
        <f>SUM(E160*F160)</f>
        <v>12932.946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2</v>
      </c>
      <c r="G162" s="94">
        <f>SUM(E162*F162)</f>
        <v>84495.888000000006</v>
      </c>
      <c r="H162" s="88"/>
      <c r="I162" s="83"/>
    </row>
    <row r="163" spans="1:9" thickBot="1" x14ac:dyDescent="0.25">
      <c r="A163" s="142" t="s">
        <v>171</v>
      </c>
      <c r="B163" s="143"/>
      <c r="C163" s="144"/>
      <c r="D163" s="144"/>
      <c r="E163" s="144"/>
      <c r="F163" s="145"/>
      <c r="G163" s="146">
        <f>SUM(G160:G162)</f>
        <v>97428.834000000003</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4</v>
      </c>
      <c r="G167" s="91">
        <f>SUM(E167*F167)</f>
        <v>27351.324000000001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4</v>
      </c>
      <c r="G169" s="94">
        <f>SUM(E169*F169)</f>
        <v>178696.67200000002</v>
      </c>
      <c r="H169" s="88"/>
      <c r="I169" s="83"/>
    </row>
    <row r="170" spans="1:9" thickBot="1" x14ac:dyDescent="0.25">
      <c r="A170" s="95" t="s">
        <v>172</v>
      </c>
      <c r="B170" s="47"/>
      <c r="C170" s="96"/>
      <c r="D170" s="96"/>
      <c r="E170" s="96"/>
      <c r="F170" s="97"/>
      <c r="G170" s="98">
        <f>SUM(G167:G169)</f>
        <v>206047.99600000001</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2</v>
      </c>
      <c r="G174" s="91">
        <f>SUM(E174*F174)</f>
        <v>15128.802000000001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2</v>
      </c>
      <c r="G176" s="94">
        <f>SUM(E176*F176)</f>
        <v>98842.256000000008</v>
      </c>
      <c r="H176" s="88"/>
      <c r="I176" s="83"/>
    </row>
    <row r="177" spans="1:9" thickBot="1" x14ac:dyDescent="0.25">
      <c r="A177" s="95" t="s">
        <v>173</v>
      </c>
      <c r="B177" s="47"/>
      <c r="C177" s="96"/>
      <c r="D177" s="96"/>
      <c r="E177" s="96"/>
      <c r="F177" s="97"/>
      <c r="G177" s="98">
        <f>SUM(G174:G176)</f>
        <v>113971.058</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2</v>
      </c>
      <c r="G181" s="91">
        <f>SUM(E181*F181)</f>
        <v>15806.934000000001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2</v>
      </c>
      <c r="G183" s="94">
        <f>SUM(E183*F183)</f>
        <v>103272.75200000002</v>
      </c>
      <c r="H183" s="88"/>
      <c r="I183" s="83"/>
    </row>
    <row r="184" spans="1:9" thickBot="1" x14ac:dyDescent="0.25">
      <c r="A184" s="95" t="s">
        <v>174</v>
      </c>
      <c r="B184" s="47"/>
      <c r="C184" s="96"/>
      <c r="D184" s="96"/>
      <c r="E184" s="96"/>
      <c r="F184" s="97"/>
      <c r="G184" s="98">
        <f>SUM(G181:G183)</f>
        <v>119079.68600000002</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2</v>
      </c>
      <c r="G188" s="91">
        <f>SUM(E188*F188)</f>
        <v>17518.41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2</v>
      </c>
      <c r="G190" s="94">
        <f>SUM(E190*F190)</f>
        <v>114454.48000000001</v>
      </c>
      <c r="H190" s="88"/>
      <c r="I190" s="83"/>
    </row>
    <row r="191" spans="1:9" thickBot="1" x14ac:dyDescent="0.25">
      <c r="A191" s="95" t="s">
        <v>175</v>
      </c>
      <c r="B191" s="47"/>
      <c r="C191" s="96"/>
      <c r="D191" s="96"/>
      <c r="E191" s="96"/>
      <c r="F191" s="97"/>
      <c r="G191" s="98">
        <f>SUM(G188:G190)</f>
        <v>131972.89000000001</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0.28275</v>
      </c>
      <c r="E195" s="86">
        <f>SUM(B195)*D195</f>
        <v>1391.6955</v>
      </c>
      <c r="F195" s="86"/>
      <c r="G195" s="122"/>
      <c r="H195" s="73"/>
      <c r="I195" s="121"/>
    </row>
    <row r="196" spans="1:9" thickBot="1" x14ac:dyDescent="0.25">
      <c r="A196" s="128" t="s">
        <v>83</v>
      </c>
      <c r="B196" s="45">
        <v>4922</v>
      </c>
      <c r="C196" s="106" t="s">
        <v>78</v>
      </c>
      <c r="D196" s="216">
        <v>8.5214999999999996</v>
      </c>
      <c r="E196" s="86">
        <f t="shared" ref="E196:E218" si="3">SUM(B196)*D196</f>
        <v>41942.822999999997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60.245249999999999</v>
      </c>
      <c r="E198" s="86">
        <f t="shared" si="3"/>
        <v>34641.018749999996</v>
      </c>
      <c r="F198" s="86"/>
      <c r="G198" s="122"/>
      <c r="H198" s="73"/>
      <c r="I198" s="121"/>
    </row>
    <row r="199" spans="1:9" ht="15" x14ac:dyDescent="0.2">
      <c r="A199" s="105" t="s">
        <v>221</v>
      </c>
      <c r="B199" s="45">
        <v>0</v>
      </c>
      <c r="C199" s="106" t="s">
        <v>78</v>
      </c>
      <c r="D199" s="216">
        <v>36.903750000000002</v>
      </c>
      <c r="E199" s="86">
        <f t="shared" si="3"/>
        <v>0</v>
      </c>
      <c r="F199" s="86"/>
      <c r="G199" s="122"/>
      <c r="H199" s="73"/>
      <c r="I199" s="121"/>
    </row>
    <row r="200" spans="1:9" ht="15" x14ac:dyDescent="0.2">
      <c r="A200" s="105" t="s">
        <v>224</v>
      </c>
      <c r="B200" s="45">
        <v>84</v>
      </c>
      <c r="C200" s="106" t="s">
        <v>78</v>
      </c>
      <c r="D200" s="216">
        <v>61.785749999999993</v>
      </c>
      <c r="E200" s="86">
        <f t="shared" si="3"/>
        <v>5190.0029999999997</v>
      </c>
      <c r="F200" s="86"/>
      <c r="G200" s="122"/>
      <c r="H200" s="73"/>
      <c r="I200" s="121"/>
    </row>
    <row r="201" spans="1:9" ht="15" x14ac:dyDescent="0.2">
      <c r="A201" s="105" t="s">
        <v>113</v>
      </c>
      <c r="B201" s="45">
        <v>441</v>
      </c>
      <c r="C201" s="106" t="s">
        <v>78</v>
      </c>
      <c r="D201" s="216">
        <v>36.913499999999999</v>
      </c>
      <c r="E201" s="86">
        <f t="shared" si="3"/>
        <v>16278.853499999999</v>
      </c>
      <c r="F201" s="86"/>
      <c r="G201" s="122"/>
      <c r="H201" s="73"/>
      <c r="I201" s="121"/>
    </row>
    <row r="202" spans="1:9" thickBot="1" x14ac:dyDescent="0.25">
      <c r="A202" s="128" t="s">
        <v>223</v>
      </c>
      <c r="B202" s="45">
        <v>541</v>
      </c>
      <c r="C202" s="106" t="s">
        <v>78</v>
      </c>
      <c r="D202" s="216">
        <v>58.090499999999999</v>
      </c>
      <c r="E202" s="86">
        <f t="shared" si="3"/>
        <v>31426.960500000001</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14.10825</v>
      </c>
      <c r="E204" s="86">
        <f t="shared" si="3"/>
        <v>25324.30875</v>
      </c>
      <c r="F204" s="86"/>
      <c r="G204" s="122"/>
      <c r="H204" s="73"/>
      <c r="I204" s="121"/>
    </row>
    <row r="205" spans="1:9" ht="15" x14ac:dyDescent="0.2">
      <c r="A205" s="105" t="s">
        <v>86</v>
      </c>
      <c r="B205" s="45">
        <v>449</v>
      </c>
      <c r="C205" s="106" t="s">
        <v>78</v>
      </c>
      <c r="D205" s="216">
        <v>25.96425</v>
      </c>
      <c r="E205" s="86">
        <f t="shared" si="3"/>
        <v>11657.948249999999</v>
      </c>
      <c r="F205" s="86"/>
      <c r="G205" s="122"/>
      <c r="H205" s="73"/>
      <c r="I205" s="121"/>
    </row>
    <row r="206" spans="1:9" ht="15" x14ac:dyDescent="0.2">
      <c r="A206" s="100" t="s">
        <v>144</v>
      </c>
      <c r="B206" s="48">
        <v>20</v>
      </c>
      <c r="C206" s="48" t="s">
        <v>138</v>
      </c>
      <c r="D206" s="217">
        <v>165.89625000000001</v>
      </c>
      <c r="E206" s="86">
        <f t="shared" si="3"/>
        <v>3317.9250000000002</v>
      </c>
      <c r="F206" s="86"/>
      <c r="G206" s="122"/>
      <c r="H206" s="73"/>
      <c r="I206" s="121"/>
    </row>
    <row r="207" spans="1:9" ht="15" x14ac:dyDescent="0.2">
      <c r="A207" s="105" t="s">
        <v>252</v>
      </c>
      <c r="B207" s="45">
        <v>307</v>
      </c>
      <c r="C207" s="106" t="s">
        <v>117</v>
      </c>
      <c r="D207" s="216">
        <v>55.964999999999996</v>
      </c>
      <c r="E207" s="86">
        <f t="shared" si="3"/>
        <v>17181.254999999997</v>
      </c>
      <c r="F207" s="86"/>
      <c r="G207" s="122"/>
      <c r="H207" s="73"/>
      <c r="I207" s="121"/>
    </row>
    <row r="208" spans="1:9" thickBot="1" x14ac:dyDescent="0.25">
      <c r="A208" s="128" t="s">
        <v>253</v>
      </c>
      <c r="B208" s="45">
        <v>276</v>
      </c>
      <c r="C208" s="106" t="s">
        <v>117</v>
      </c>
      <c r="D208" s="216">
        <v>67.274999999999991</v>
      </c>
      <c r="E208" s="86">
        <f t="shared" si="3"/>
        <v>18567.899999999998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2925</v>
      </c>
      <c r="E211" s="86">
        <f t="shared" si="3"/>
        <v>58500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417420.69124999997</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363887.72279000003</v>
      </c>
      <c r="H224" s="33"/>
      <c r="I224" s="147"/>
    </row>
    <row r="225" spans="1:9" s="30" customFormat="1" ht="15" x14ac:dyDescent="0.2">
      <c r="A225" s="114" t="s">
        <v>147</v>
      </c>
      <c r="B225" s="101"/>
      <c r="C225" s="102"/>
      <c r="D225" s="102"/>
      <c r="E225" s="102"/>
      <c r="F225" s="138"/>
      <c r="G225" s="108">
        <f>SUM(G146,G153,G160,G167,G174,G181,G188)</f>
        <v>144934.74000000002</v>
      </c>
      <c r="H225" s="33"/>
      <c r="I225" s="147"/>
    </row>
    <row r="226" spans="1:9" s="30" customFormat="1" ht="15" x14ac:dyDescent="0.2">
      <c r="A226" s="114" t="s">
        <v>148</v>
      </c>
      <c r="B226" s="101"/>
      <c r="C226" s="102"/>
      <c r="D226" s="102"/>
      <c r="E226" s="102"/>
      <c r="F226" s="138"/>
      <c r="G226" s="108">
        <f>SUM(G148,G155,G162,G169,G176,G183,G190)</f>
        <v>920012.72000000009</v>
      </c>
      <c r="H226" s="33"/>
      <c r="I226" s="147"/>
    </row>
    <row r="227" spans="1:9" s="30" customFormat="1" ht="15" x14ac:dyDescent="0.2">
      <c r="A227" s="114" t="s">
        <v>149</v>
      </c>
      <c r="B227" s="101"/>
      <c r="C227" s="102"/>
      <c r="D227" s="102"/>
      <c r="E227" s="102"/>
      <c r="F227" s="138"/>
      <c r="G227" s="108">
        <f>SUM(G220)</f>
        <v>417420.69124999997</v>
      </c>
      <c r="H227" s="33"/>
      <c r="I227" s="147"/>
    </row>
    <row r="228" spans="1:9" s="30" customFormat="1" ht="15" x14ac:dyDescent="0.2">
      <c r="A228" s="114" t="s">
        <v>196</v>
      </c>
      <c r="B228" s="153"/>
      <c r="C228" s="102"/>
      <c r="D228" s="102"/>
      <c r="E228" s="102"/>
      <c r="F228" s="138"/>
      <c r="G228" s="108">
        <f>SUM(G224:G227)*3%</f>
        <v>55387.676221199996</v>
      </c>
      <c r="H228" s="33"/>
      <c r="I228" s="147"/>
    </row>
    <row r="229" spans="1:9" s="30" customFormat="1" ht="15" x14ac:dyDescent="0.2">
      <c r="A229" s="114" t="s">
        <v>197</v>
      </c>
      <c r="B229" s="101"/>
      <c r="C229" s="102"/>
      <c r="D229" s="102"/>
      <c r="E229" s="102"/>
      <c r="F229" s="138"/>
      <c r="G229" s="108">
        <f>SUM(G224:G228)*E140</f>
        <v>133115.04851828402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2034758.5987794839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248</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7" t="s">
        <v>242</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21">
        <v>2.5000000000000001E-2</v>
      </c>
      <c r="E277" s="54">
        <f>SUM(B277)*D277</f>
        <v>1</v>
      </c>
      <c r="F277" s="251" t="s">
        <v>279</v>
      </c>
      <c r="G277" s="299"/>
      <c r="H277" s="299"/>
      <c r="I277" s="253"/>
    </row>
    <row r="278" spans="1:9" s="30" customFormat="1" ht="15" x14ac:dyDescent="0.2">
      <c r="A278" s="55" t="s">
        <v>13</v>
      </c>
      <c r="B278" s="48">
        <v>40</v>
      </c>
      <c r="C278" s="48" t="s">
        <v>27</v>
      </c>
      <c r="D278" s="221">
        <v>368.75</v>
      </c>
      <c r="E278" s="54">
        <f t="shared" ref="E278:E285" si="5">SUM(B278)*D278</f>
        <v>14750</v>
      </c>
      <c r="F278" s="251"/>
      <c r="G278" s="299"/>
      <c r="H278" s="299"/>
      <c r="I278" s="253"/>
    </row>
    <row r="279" spans="1:9" s="30" customFormat="1" ht="15" x14ac:dyDescent="0.2">
      <c r="A279" s="55" t="s">
        <v>15</v>
      </c>
      <c r="B279" s="48">
        <v>40</v>
      </c>
      <c r="C279" s="48" t="s">
        <v>27</v>
      </c>
      <c r="D279" s="221">
        <v>2.5000000000000001E-2</v>
      </c>
      <c r="E279" s="54">
        <f t="shared" si="5"/>
        <v>1</v>
      </c>
      <c r="F279" s="251" t="s">
        <v>281</v>
      </c>
      <c r="G279" s="299"/>
      <c r="H279" s="299"/>
      <c r="I279" s="253"/>
    </row>
    <row r="280" spans="1:9" s="30" customFormat="1" ht="15" x14ac:dyDescent="0.2">
      <c r="A280" s="55" t="s">
        <v>16</v>
      </c>
      <c r="B280" s="48">
        <v>40</v>
      </c>
      <c r="C280" s="48" t="s">
        <v>27</v>
      </c>
      <c r="D280" s="221">
        <v>1200</v>
      </c>
      <c r="E280" s="54">
        <f t="shared" si="5"/>
        <v>48000</v>
      </c>
      <c r="F280" s="251"/>
      <c r="G280" s="299"/>
      <c r="H280" s="299"/>
      <c r="I280" s="253"/>
    </row>
    <row r="281" spans="1:9" s="30" customFormat="1" ht="15" x14ac:dyDescent="0.2">
      <c r="A281" s="55" t="s">
        <v>125</v>
      </c>
      <c r="B281" s="48">
        <v>40</v>
      </c>
      <c r="C281" s="48" t="s">
        <v>27</v>
      </c>
      <c r="D281" s="221">
        <v>2.5000000000000001E-2</v>
      </c>
      <c r="E281" s="54">
        <f t="shared" si="5"/>
        <v>1</v>
      </c>
      <c r="F281" s="251" t="s">
        <v>282</v>
      </c>
      <c r="G281" s="299"/>
      <c r="H281" s="299"/>
      <c r="I281" s="253"/>
    </row>
    <row r="282" spans="1:9" s="30" customFormat="1" ht="15" x14ac:dyDescent="0.2">
      <c r="A282" s="55" t="s">
        <v>123</v>
      </c>
      <c r="B282" s="48">
        <v>40</v>
      </c>
      <c r="C282" s="48" t="s">
        <v>27</v>
      </c>
      <c r="D282" s="221">
        <v>424.38</v>
      </c>
      <c r="E282" s="54">
        <f t="shared" si="5"/>
        <v>16975.2</v>
      </c>
      <c r="F282" s="251"/>
      <c r="G282" s="299"/>
      <c r="H282" s="299"/>
      <c r="I282" s="253"/>
    </row>
    <row r="283" spans="1:9" s="30" customFormat="1" ht="15" x14ac:dyDescent="0.2">
      <c r="A283" s="55" t="s">
        <v>17</v>
      </c>
      <c r="B283" s="48">
        <v>40</v>
      </c>
      <c r="C283" s="48" t="s">
        <v>27</v>
      </c>
      <c r="D283" s="221">
        <v>404.25</v>
      </c>
      <c r="E283" s="54">
        <f t="shared" si="5"/>
        <v>16170</v>
      </c>
      <c r="F283" s="251"/>
      <c r="G283" s="299"/>
      <c r="H283" s="299"/>
      <c r="I283" s="253"/>
    </row>
    <row r="284" spans="1:9" s="30" customFormat="1" ht="15" x14ac:dyDescent="0.2">
      <c r="A284" s="55" t="s">
        <v>18</v>
      </c>
      <c r="B284" s="48">
        <v>40</v>
      </c>
      <c r="C284" s="48" t="s">
        <v>27</v>
      </c>
      <c r="D284" s="221">
        <v>2.5000000000000001E-2</v>
      </c>
      <c r="E284" s="54">
        <f t="shared" si="5"/>
        <v>1</v>
      </c>
      <c r="F284" s="251" t="s">
        <v>270</v>
      </c>
      <c r="G284" s="299"/>
      <c r="H284" s="299"/>
      <c r="I284" s="253"/>
    </row>
    <row r="285" spans="1:9" s="30" customFormat="1" thickBot="1" x14ac:dyDescent="0.25">
      <c r="A285" s="55" t="s">
        <v>19</v>
      </c>
      <c r="B285" s="48">
        <v>40</v>
      </c>
      <c r="C285" s="48" t="s">
        <v>27</v>
      </c>
      <c r="D285" s="221">
        <v>55</v>
      </c>
      <c r="E285" s="54">
        <f t="shared" si="5"/>
        <v>2200</v>
      </c>
      <c r="F285" s="251"/>
      <c r="G285" s="299"/>
      <c r="H285" s="299"/>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21">
        <v>1500</v>
      </c>
      <c r="E287" s="54">
        <f t="shared" ref="E287:E349" si="6">SUM(B287)*D287</f>
        <v>1500</v>
      </c>
      <c r="F287" s="251"/>
      <c r="G287" s="252"/>
      <c r="H287" s="252"/>
      <c r="I287" s="253"/>
    </row>
    <row r="288" spans="1:9" s="30" customFormat="1" ht="15" x14ac:dyDescent="0.2">
      <c r="A288" s="55" t="s">
        <v>45</v>
      </c>
      <c r="B288" s="48">
        <v>40</v>
      </c>
      <c r="C288" s="48" t="s">
        <v>27</v>
      </c>
      <c r="D288" s="221">
        <v>27.5</v>
      </c>
      <c r="E288" s="54">
        <f t="shared" si="6"/>
        <v>1100</v>
      </c>
      <c r="F288" s="251" t="s">
        <v>288</v>
      </c>
      <c r="G288" s="252"/>
      <c r="H288" s="252"/>
      <c r="I288" s="253"/>
    </row>
    <row r="289" spans="1:9" s="30" customFormat="1" ht="15" x14ac:dyDescent="0.2">
      <c r="A289" s="58" t="s">
        <v>47</v>
      </c>
      <c r="B289" s="48">
        <v>40</v>
      </c>
      <c r="C289" s="48" t="s">
        <v>27</v>
      </c>
      <c r="D289" s="221">
        <v>27.5</v>
      </c>
      <c r="E289" s="54">
        <f t="shared" si="6"/>
        <v>1100</v>
      </c>
      <c r="F289" s="251" t="s">
        <v>288</v>
      </c>
      <c r="G289" s="252"/>
      <c r="H289" s="252"/>
      <c r="I289" s="253"/>
    </row>
    <row r="290" spans="1:9" s="30" customFormat="1" ht="15" x14ac:dyDescent="0.2">
      <c r="A290" s="58" t="s">
        <v>21</v>
      </c>
      <c r="B290" s="48">
        <v>40</v>
      </c>
      <c r="C290" s="48" t="s">
        <v>27</v>
      </c>
      <c r="D290" s="221">
        <v>26.25</v>
      </c>
      <c r="E290" s="54">
        <f t="shared" si="6"/>
        <v>1050</v>
      </c>
      <c r="F290" s="251" t="s">
        <v>269</v>
      </c>
      <c r="G290" s="252"/>
      <c r="H290" s="252"/>
      <c r="I290" s="253"/>
    </row>
    <row r="291" spans="1:9" s="30" customFormat="1" ht="15" x14ac:dyDescent="0.2">
      <c r="A291" s="58" t="s">
        <v>22</v>
      </c>
      <c r="B291" s="48">
        <v>40</v>
      </c>
      <c r="C291" s="48" t="s">
        <v>27</v>
      </c>
      <c r="D291" s="221">
        <v>26.25</v>
      </c>
      <c r="E291" s="54">
        <f t="shared" si="6"/>
        <v>1050</v>
      </c>
      <c r="F291" s="251" t="s">
        <v>269</v>
      </c>
      <c r="G291" s="252"/>
      <c r="H291" s="252"/>
      <c r="I291" s="253"/>
    </row>
    <row r="292" spans="1:9" s="30" customFormat="1" ht="15" x14ac:dyDescent="0.2">
      <c r="A292" s="58" t="s">
        <v>23</v>
      </c>
      <c r="B292" s="48">
        <v>40</v>
      </c>
      <c r="C292" s="48" t="s">
        <v>27</v>
      </c>
      <c r="D292" s="221">
        <v>55</v>
      </c>
      <c r="E292" s="54">
        <f t="shared" si="6"/>
        <v>2200</v>
      </c>
      <c r="F292" s="251"/>
      <c r="G292" s="252"/>
      <c r="H292" s="252"/>
      <c r="I292" s="253"/>
    </row>
    <row r="293" spans="1:9" s="30" customFormat="1" ht="15" x14ac:dyDescent="0.2">
      <c r="A293" s="58" t="s">
        <v>48</v>
      </c>
      <c r="B293" s="48">
        <v>40</v>
      </c>
      <c r="C293" s="48" t="s">
        <v>27</v>
      </c>
      <c r="D293" s="221">
        <v>11</v>
      </c>
      <c r="E293" s="54">
        <f t="shared" si="6"/>
        <v>440</v>
      </c>
      <c r="F293" s="251"/>
      <c r="G293" s="252"/>
      <c r="H293" s="252"/>
      <c r="I293" s="253"/>
    </row>
    <row r="294" spans="1:9" s="30" customFormat="1" ht="15" x14ac:dyDescent="0.2">
      <c r="A294" s="55" t="s">
        <v>124</v>
      </c>
      <c r="B294" s="48">
        <v>40</v>
      </c>
      <c r="C294" s="48" t="s">
        <v>27</v>
      </c>
      <c r="D294" s="221">
        <v>18.75</v>
      </c>
      <c r="E294" s="54">
        <f t="shared" si="6"/>
        <v>750</v>
      </c>
      <c r="F294" s="251"/>
      <c r="G294" s="252"/>
      <c r="H294" s="252"/>
      <c r="I294" s="253"/>
    </row>
    <row r="295" spans="1:9" s="30" customFormat="1" ht="15" x14ac:dyDescent="0.2">
      <c r="A295" s="55" t="s">
        <v>28</v>
      </c>
      <c r="B295" s="48">
        <v>40</v>
      </c>
      <c r="C295" s="48" t="s">
        <v>27</v>
      </c>
      <c r="D295" s="221">
        <v>50</v>
      </c>
      <c r="E295" s="54">
        <f t="shared" si="6"/>
        <v>2000</v>
      </c>
      <c r="F295" s="251"/>
      <c r="G295" s="252"/>
      <c r="H295" s="252"/>
      <c r="I295" s="253"/>
    </row>
    <row r="296" spans="1:9" s="30" customFormat="1" ht="15.75" customHeight="1" x14ac:dyDescent="0.2">
      <c r="A296" s="57" t="s">
        <v>29</v>
      </c>
      <c r="B296" s="48">
        <v>40</v>
      </c>
      <c r="C296" s="48" t="s">
        <v>27</v>
      </c>
      <c r="D296" s="221">
        <v>28.31</v>
      </c>
      <c r="E296" s="54">
        <f t="shared" si="6"/>
        <v>1132.3999999999999</v>
      </c>
      <c r="F296" s="251"/>
      <c r="G296" s="252"/>
      <c r="H296" s="252"/>
      <c r="I296" s="253"/>
    </row>
    <row r="297" spans="1:9" s="30" customFormat="1" ht="15.75" customHeight="1" x14ac:dyDescent="0.2">
      <c r="A297" s="55" t="s">
        <v>26</v>
      </c>
      <c r="B297" s="48">
        <v>1</v>
      </c>
      <c r="C297" s="48" t="s">
        <v>31</v>
      </c>
      <c r="D297" s="221">
        <v>50</v>
      </c>
      <c r="E297" s="54">
        <f t="shared" si="6"/>
        <v>50</v>
      </c>
      <c r="F297" s="251"/>
      <c r="G297" s="252"/>
      <c r="H297" s="252"/>
      <c r="I297" s="253"/>
    </row>
    <row r="298" spans="1:9" s="30" customFormat="1" ht="15.75" customHeight="1" x14ac:dyDescent="0.2">
      <c r="A298" s="55" t="s">
        <v>44</v>
      </c>
      <c r="B298" s="48">
        <v>1</v>
      </c>
      <c r="C298" s="48" t="s">
        <v>31</v>
      </c>
      <c r="D298" s="221">
        <v>500</v>
      </c>
      <c r="E298" s="54">
        <f t="shared" si="6"/>
        <v>500</v>
      </c>
      <c r="F298" s="251"/>
      <c r="G298" s="252"/>
      <c r="H298" s="252"/>
      <c r="I298" s="253"/>
    </row>
    <row r="299" spans="1:9" s="30" customFormat="1" ht="15.75" customHeight="1" thickBot="1" x14ac:dyDescent="0.25">
      <c r="A299" s="169" t="s">
        <v>195</v>
      </c>
      <c r="B299" s="48">
        <v>1</v>
      </c>
      <c r="C299" s="48" t="s">
        <v>31</v>
      </c>
      <c r="D299" s="221">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186" t="s">
        <v>32</v>
      </c>
      <c r="B301" s="187">
        <v>40</v>
      </c>
      <c r="C301" s="187" t="s">
        <v>27</v>
      </c>
      <c r="D301" s="213">
        <v>55</v>
      </c>
      <c r="E301" s="188">
        <f t="shared" si="6"/>
        <v>2200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21">
        <v>1181.7</v>
      </c>
      <c r="E303" s="54">
        <f t="shared" si="6"/>
        <v>1181.7</v>
      </c>
      <c r="F303" s="251"/>
      <c r="G303" s="252"/>
      <c r="H303" s="252"/>
      <c r="I303" s="253"/>
    </row>
    <row r="304" spans="1:9" s="30" customFormat="1" ht="15.75" customHeight="1" x14ac:dyDescent="0.2">
      <c r="A304" s="55" t="s">
        <v>129</v>
      </c>
      <c r="B304" s="168">
        <v>1</v>
      </c>
      <c r="C304" s="168" t="s">
        <v>77</v>
      </c>
      <c r="D304" s="221">
        <v>1000</v>
      </c>
      <c r="E304" s="54">
        <f t="shared" si="6"/>
        <v>1000</v>
      </c>
      <c r="F304" s="251"/>
      <c r="G304" s="252"/>
      <c r="H304" s="252"/>
      <c r="I304" s="253"/>
    </row>
    <row r="305" spans="1:9" s="30" customFormat="1" ht="15.75" customHeight="1" x14ac:dyDescent="0.2">
      <c r="A305" s="55" t="s">
        <v>51</v>
      </c>
      <c r="B305" s="48">
        <v>1</v>
      </c>
      <c r="C305" s="168" t="s">
        <v>77</v>
      </c>
      <c r="D305" s="221">
        <v>370</v>
      </c>
      <c r="E305" s="54">
        <f t="shared" si="6"/>
        <v>370</v>
      </c>
      <c r="F305" s="251"/>
      <c r="G305" s="252"/>
      <c r="H305" s="252"/>
      <c r="I305" s="253"/>
    </row>
    <row r="306" spans="1:9" s="30" customFormat="1" ht="15.75" customHeight="1" x14ac:dyDescent="0.2">
      <c r="A306" s="55" t="s">
        <v>52</v>
      </c>
      <c r="B306" s="48">
        <v>1</v>
      </c>
      <c r="C306" s="168" t="s">
        <v>77</v>
      </c>
      <c r="D306" s="221">
        <v>5378.69</v>
      </c>
      <c r="E306" s="54">
        <f t="shared" si="6"/>
        <v>5378.69</v>
      </c>
      <c r="F306" s="251"/>
      <c r="G306" s="252"/>
      <c r="H306" s="252"/>
      <c r="I306" s="253"/>
    </row>
    <row r="307" spans="1:9" s="30" customFormat="1" ht="15.75" customHeight="1" thickBot="1" x14ac:dyDescent="0.25">
      <c r="A307" s="55" t="s">
        <v>98</v>
      </c>
      <c r="B307" s="168">
        <v>1</v>
      </c>
      <c r="C307" s="48" t="s">
        <v>77</v>
      </c>
      <c r="D307" s="221">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21">
        <v>55.64</v>
      </c>
      <c r="E309" s="54">
        <f t="shared" si="6"/>
        <v>2225.6</v>
      </c>
      <c r="F309" s="251"/>
      <c r="G309" s="252"/>
      <c r="H309" s="252"/>
      <c r="I309" s="253"/>
    </row>
    <row r="310" spans="1:9" s="30" customFormat="1" ht="15.75" customHeight="1" x14ac:dyDescent="0.2">
      <c r="A310" s="55" t="s">
        <v>99</v>
      </c>
      <c r="B310" s="48">
        <v>40</v>
      </c>
      <c r="C310" s="48" t="s">
        <v>27</v>
      </c>
      <c r="D310" s="221">
        <v>15</v>
      </c>
      <c r="E310" s="54">
        <f t="shared" si="6"/>
        <v>600</v>
      </c>
      <c r="F310" s="251"/>
      <c r="G310" s="252"/>
      <c r="H310" s="252"/>
      <c r="I310" s="253"/>
    </row>
    <row r="311" spans="1:9" s="30" customFormat="1" ht="15.75" customHeight="1" x14ac:dyDescent="0.2">
      <c r="A311" s="55" t="s">
        <v>127</v>
      </c>
      <c r="B311" s="48">
        <v>40</v>
      </c>
      <c r="C311" s="48" t="s">
        <v>27</v>
      </c>
      <c r="D311" s="221">
        <v>176.38</v>
      </c>
      <c r="E311" s="54">
        <f t="shared" si="6"/>
        <v>7055.2</v>
      </c>
      <c r="F311" s="251"/>
      <c r="G311" s="252"/>
      <c r="H311" s="252"/>
      <c r="I311" s="253"/>
    </row>
    <row r="312" spans="1:9" s="30" customFormat="1" ht="15.75" customHeight="1" thickBot="1" x14ac:dyDescent="0.25">
      <c r="A312" s="55" t="s">
        <v>34</v>
      </c>
      <c r="B312" s="48">
        <v>40</v>
      </c>
      <c r="C312" s="48" t="s">
        <v>27</v>
      </c>
      <c r="D312" s="221">
        <v>12.5</v>
      </c>
      <c r="E312" s="54">
        <f t="shared" si="6"/>
        <v>500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21">
        <v>828</v>
      </c>
      <c r="E314" s="54">
        <f t="shared" si="6"/>
        <v>33120</v>
      </c>
      <c r="F314" s="251"/>
      <c r="G314" s="299"/>
      <c r="H314" s="299"/>
      <c r="I314" s="253"/>
    </row>
    <row r="315" spans="1:9" s="30" customFormat="1" ht="15.75" customHeight="1" x14ac:dyDescent="0.2">
      <c r="A315" s="55" t="s">
        <v>37</v>
      </c>
      <c r="B315" s="48">
        <v>1</v>
      </c>
      <c r="C315" s="48" t="s">
        <v>77</v>
      </c>
      <c r="D315" s="221">
        <v>310</v>
      </c>
      <c r="E315" s="54">
        <f t="shared" si="6"/>
        <v>310</v>
      </c>
      <c r="F315" s="251"/>
      <c r="G315" s="299"/>
      <c r="H315" s="299"/>
      <c r="I315" s="253"/>
    </row>
    <row r="316" spans="1:9" s="30" customFormat="1" ht="15.75" customHeight="1" x14ac:dyDescent="0.2">
      <c r="A316" s="55" t="s">
        <v>38</v>
      </c>
      <c r="B316" s="48">
        <v>1</v>
      </c>
      <c r="C316" s="48" t="s">
        <v>77</v>
      </c>
      <c r="D316" s="221">
        <v>1000</v>
      </c>
      <c r="E316" s="54">
        <f t="shared" si="6"/>
        <v>1000</v>
      </c>
      <c r="F316" s="251"/>
      <c r="G316" s="299"/>
      <c r="H316" s="299"/>
      <c r="I316" s="253"/>
    </row>
    <row r="317" spans="1:9" s="30" customFormat="1" ht="15.75" customHeight="1" x14ac:dyDescent="0.2">
      <c r="A317" s="55" t="s">
        <v>53</v>
      </c>
      <c r="B317" s="48">
        <v>1</v>
      </c>
      <c r="C317" s="48" t="s">
        <v>77</v>
      </c>
      <c r="D317" s="221">
        <v>1</v>
      </c>
      <c r="E317" s="54">
        <f t="shared" si="6"/>
        <v>1</v>
      </c>
      <c r="F317" s="251" t="s">
        <v>271</v>
      </c>
      <c r="G317" s="299"/>
      <c r="H317" s="299"/>
      <c r="I317" s="253"/>
    </row>
    <row r="318" spans="1:9" s="30" customFormat="1" ht="15.75" customHeight="1" thickBot="1" x14ac:dyDescent="0.25">
      <c r="A318" s="55" t="s">
        <v>54</v>
      </c>
      <c r="B318" s="48">
        <v>40</v>
      </c>
      <c r="C318" s="48" t="s">
        <v>27</v>
      </c>
      <c r="D318" s="221">
        <v>250</v>
      </c>
      <c r="E318" s="54">
        <f t="shared" si="6"/>
        <v>10000</v>
      </c>
      <c r="F318" s="251"/>
      <c r="G318" s="299"/>
      <c r="H318" s="299"/>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21">
        <v>1120</v>
      </c>
      <c r="E320" s="54">
        <f t="shared" si="6"/>
        <v>22400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21">
        <v>30</v>
      </c>
      <c r="E322" s="54">
        <f t="shared" si="6"/>
        <v>600</v>
      </c>
      <c r="F322" s="251" t="s">
        <v>272</v>
      </c>
      <c r="G322" s="299"/>
      <c r="H322" s="299"/>
      <c r="I322" s="253"/>
    </row>
    <row r="323" spans="1:9" s="30" customFormat="1" ht="15.75" customHeight="1" x14ac:dyDescent="0.2">
      <c r="A323" s="59" t="s">
        <v>101</v>
      </c>
      <c r="B323" s="48">
        <v>20</v>
      </c>
      <c r="C323" s="48" t="s">
        <v>27</v>
      </c>
      <c r="D323" s="221">
        <v>15</v>
      </c>
      <c r="E323" s="54">
        <f t="shared" si="6"/>
        <v>300</v>
      </c>
      <c r="F323" s="251" t="s">
        <v>273</v>
      </c>
      <c r="G323" s="299"/>
      <c r="H323" s="299"/>
      <c r="I323" s="253"/>
    </row>
    <row r="324" spans="1:9" s="30" customFormat="1" ht="15.75" customHeight="1" x14ac:dyDescent="0.2">
      <c r="A324" s="59" t="s">
        <v>102</v>
      </c>
      <c r="B324" s="48">
        <v>20</v>
      </c>
      <c r="C324" s="48" t="s">
        <v>27</v>
      </c>
      <c r="D324" s="221">
        <v>120</v>
      </c>
      <c r="E324" s="54">
        <f t="shared" si="6"/>
        <v>2400</v>
      </c>
      <c r="F324" s="251"/>
      <c r="G324" s="299"/>
      <c r="H324" s="299"/>
      <c r="I324" s="253"/>
    </row>
    <row r="325" spans="1:9" s="30" customFormat="1" ht="15.75" customHeight="1" x14ac:dyDescent="0.2">
      <c r="A325" s="59" t="s">
        <v>103</v>
      </c>
      <c r="B325" s="48">
        <v>20</v>
      </c>
      <c r="C325" s="48" t="s">
        <v>27</v>
      </c>
      <c r="D325" s="221">
        <v>0.05</v>
      </c>
      <c r="E325" s="54">
        <f t="shared" si="6"/>
        <v>1</v>
      </c>
      <c r="F325" s="251" t="s">
        <v>277</v>
      </c>
      <c r="G325" s="299"/>
      <c r="H325" s="299"/>
      <c r="I325" s="253"/>
    </row>
    <row r="326" spans="1:9" s="30" customFormat="1" ht="15.75" customHeight="1" thickBot="1" x14ac:dyDescent="0.25">
      <c r="A326" s="57" t="s">
        <v>104</v>
      </c>
      <c r="B326" s="48">
        <v>20</v>
      </c>
      <c r="C326" s="48" t="s">
        <v>27</v>
      </c>
      <c r="D326" s="221">
        <v>56.25</v>
      </c>
      <c r="E326" s="54">
        <f t="shared" si="6"/>
        <v>1125</v>
      </c>
      <c r="F326" s="251"/>
      <c r="G326" s="299"/>
      <c r="H326" s="299"/>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21">
        <v>100</v>
      </c>
      <c r="E328" s="54">
        <f t="shared" si="6"/>
        <v>100</v>
      </c>
      <c r="F328" s="251"/>
      <c r="G328" s="299"/>
      <c r="H328" s="299"/>
      <c r="I328" s="253"/>
    </row>
    <row r="329" spans="1:9" s="30" customFormat="1" ht="15.75" customHeight="1" x14ac:dyDescent="0.2">
      <c r="A329" s="57" t="s">
        <v>60</v>
      </c>
      <c r="B329" s="48">
        <v>1</v>
      </c>
      <c r="C329" s="48" t="s">
        <v>77</v>
      </c>
      <c r="D329" s="221">
        <v>1</v>
      </c>
      <c r="E329" s="54">
        <f t="shared" si="6"/>
        <v>1</v>
      </c>
      <c r="F329" s="251" t="s">
        <v>284</v>
      </c>
      <c r="G329" s="299"/>
      <c r="H329" s="299"/>
      <c r="I329" s="253"/>
    </row>
    <row r="330" spans="1:9" s="30" customFormat="1" ht="15.75" customHeight="1" thickBot="1" x14ac:dyDescent="0.25">
      <c r="A330" s="57" t="s">
        <v>61</v>
      </c>
      <c r="B330" s="48">
        <v>1</v>
      </c>
      <c r="C330" s="48" t="s">
        <v>77</v>
      </c>
      <c r="D330" s="221">
        <v>1500</v>
      </c>
      <c r="E330" s="54">
        <f t="shared" si="6"/>
        <v>1500</v>
      </c>
      <c r="F330" s="251"/>
      <c r="G330" s="299"/>
      <c r="H330" s="299"/>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21">
        <v>39763.4</v>
      </c>
      <c r="E332" s="54">
        <f t="shared" si="6"/>
        <v>39763.4</v>
      </c>
      <c r="F332" s="251"/>
      <c r="G332" s="299"/>
      <c r="H332" s="299"/>
      <c r="I332" s="253"/>
    </row>
    <row r="333" spans="1:9" s="30" customFormat="1" ht="15.75" customHeight="1" x14ac:dyDescent="0.2">
      <c r="A333" s="59" t="s">
        <v>105</v>
      </c>
      <c r="B333" s="48">
        <v>1</v>
      </c>
      <c r="C333" s="48" t="s">
        <v>77</v>
      </c>
      <c r="D333" s="221">
        <v>1</v>
      </c>
      <c r="E333" s="54">
        <f t="shared" si="6"/>
        <v>1</v>
      </c>
      <c r="F333" s="251" t="s">
        <v>283</v>
      </c>
      <c r="G333" s="299"/>
      <c r="H333" s="299"/>
      <c r="I333" s="253"/>
    </row>
    <row r="334" spans="1:9" s="30" customFormat="1" ht="15.75" customHeight="1" thickBot="1" x14ac:dyDescent="0.25">
      <c r="A334" s="57" t="s">
        <v>106</v>
      </c>
      <c r="B334" s="48">
        <v>1</v>
      </c>
      <c r="C334" s="48" t="s">
        <v>77</v>
      </c>
      <c r="D334" s="221">
        <v>1</v>
      </c>
      <c r="E334" s="54">
        <f t="shared" si="6"/>
        <v>1</v>
      </c>
      <c r="F334" s="251" t="s">
        <v>280</v>
      </c>
      <c r="G334" s="299"/>
      <c r="H334" s="299"/>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21">
        <v>1000</v>
      </c>
      <c r="E336" s="54">
        <f t="shared" si="6"/>
        <v>1000</v>
      </c>
      <c r="F336" s="251"/>
      <c r="G336" s="299"/>
      <c r="H336" s="299"/>
      <c r="I336" s="253"/>
    </row>
    <row r="337" spans="1:9" s="30" customFormat="1" ht="15.75" customHeight="1" x14ac:dyDescent="0.2">
      <c r="A337" s="57" t="s">
        <v>107</v>
      </c>
      <c r="B337" s="48">
        <v>1</v>
      </c>
      <c r="C337" s="48" t="s">
        <v>77</v>
      </c>
      <c r="D337" s="221">
        <v>1</v>
      </c>
      <c r="E337" s="54">
        <f t="shared" si="6"/>
        <v>1</v>
      </c>
      <c r="F337" s="251" t="s">
        <v>287</v>
      </c>
      <c r="G337" s="299"/>
      <c r="H337" s="299"/>
      <c r="I337" s="253"/>
    </row>
    <row r="338" spans="1:9" s="30" customFormat="1" ht="15.75" customHeight="1" x14ac:dyDescent="0.2">
      <c r="A338" s="57" t="s">
        <v>64</v>
      </c>
      <c r="B338" s="48">
        <v>1</v>
      </c>
      <c r="C338" s="48" t="s">
        <v>77</v>
      </c>
      <c r="D338" s="221">
        <v>1</v>
      </c>
      <c r="E338" s="54">
        <f t="shared" si="6"/>
        <v>1</v>
      </c>
      <c r="F338" s="251" t="s">
        <v>284</v>
      </c>
      <c r="G338" s="299"/>
      <c r="H338" s="299"/>
      <c r="I338" s="253"/>
    </row>
    <row r="339" spans="1:9" s="30" customFormat="1" ht="15.75" customHeight="1" x14ac:dyDescent="0.2">
      <c r="A339" s="57" t="s">
        <v>65</v>
      </c>
      <c r="B339" s="48">
        <v>1</v>
      </c>
      <c r="C339" s="48" t="s">
        <v>77</v>
      </c>
      <c r="D339" s="221">
        <v>470</v>
      </c>
      <c r="E339" s="54">
        <f t="shared" si="6"/>
        <v>470</v>
      </c>
      <c r="F339" s="251"/>
      <c r="G339" s="299"/>
      <c r="H339" s="299"/>
      <c r="I339" s="253"/>
    </row>
    <row r="340" spans="1:9" s="30" customFormat="1" ht="15.75" customHeight="1" x14ac:dyDescent="0.2">
      <c r="A340" s="57" t="s">
        <v>66</v>
      </c>
      <c r="B340" s="48">
        <v>1</v>
      </c>
      <c r="C340" s="48" t="s">
        <v>77</v>
      </c>
      <c r="D340" s="221">
        <v>1100</v>
      </c>
      <c r="E340" s="54">
        <f t="shared" si="6"/>
        <v>1100</v>
      </c>
      <c r="F340" s="251"/>
      <c r="G340" s="299"/>
      <c r="H340" s="299"/>
      <c r="I340" s="253"/>
    </row>
    <row r="341" spans="1:9" s="30" customFormat="1" ht="15.75" customHeight="1" x14ac:dyDescent="0.2">
      <c r="A341" s="57" t="s">
        <v>67</v>
      </c>
      <c r="B341" s="48">
        <v>1</v>
      </c>
      <c r="C341" s="48" t="s">
        <v>77</v>
      </c>
      <c r="D341" s="221">
        <v>660</v>
      </c>
      <c r="E341" s="54">
        <f t="shared" si="6"/>
        <v>660</v>
      </c>
      <c r="F341" s="251"/>
      <c r="G341" s="299"/>
      <c r="H341" s="299"/>
      <c r="I341" s="253"/>
    </row>
    <row r="342" spans="1:9" s="30" customFormat="1" ht="15.75" customHeight="1" x14ac:dyDescent="0.2">
      <c r="A342" s="57" t="s">
        <v>133</v>
      </c>
      <c r="B342" s="48">
        <v>1</v>
      </c>
      <c r="C342" s="48" t="s">
        <v>77</v>
      </c>
      <c r="D342" s="221">
        <v>3400</v>
      </c>
      <c r="E342" s="54">
        <f t="shared" si="6"/>
        <v>3400</v>
      </c>
      <c r="F342" s="251"/>
      <c r="G342" s="299"/>
      <c r="H342" s="299"/>
      <c r="I342" s="253"/>
    </row>
    <row r="343" spans="1:9" s="30" customFormat="1" ht="15.75" customHeight="1" x14ac:dyDescent="0.2">
      <c r="A343" s="57" t="s">
        <v>132</v>
      </c>
      <c r="B343" s="48">
        <v>1</v>
      </c>
      <c r="C343" s="48" t="s">
        <v>77</v>
      </c>
      <c r="D343" s="221">
        <v>232</v>
      </c>
      <c r="E343" s="54">
        <f t="shared" si="6"/>
        <v>232</v>
      </c>
      <c r="F343" s="251" t="s">
        <v>285</v>
      </c>
      <c r="G343" s="299"/>
      <c r="H343" s="299"/>
      <c r="I343" s="253"/>
    </row>
    <row r="344" spans="1:9" s="30" customFormat="1" ht="15.75" customHeight="1" x14ac:dyDescent="0.2">
      <c r="A344" s="57" t="s">
        <v>140</v>
      </c>
      <c r="B344" s="48">
        <v>1</v>
      </c>
      <c r="C344" s="48" t="s">
        <v>77</v>
      </c>
      <c r="D344" s="221">
        <f>(7966.2+1750)+(2000)+(307)+(500)+(371)</f>
        <v>12894.2</v>
      </c>
      <c r="E344" s="54">
        <f t="shared" si="6"/>
        <v>12894.2</v>
      </c>
      <c r="F344" s="251" t="s">
        <v>235</v>
      </c>
      <c r="G344" s="252"/>
      <c r="H344" s="252"/>
      <c r="I344" s="253"/>
    </row>
    <row r="345" spans="1:9" s="30" customFormat="1" ht="15.75" customHeight="1" thickBot="1" x14ac:dyDescent="0.25">
      <c r="A345" s="57" t="s">
        <v>190</v>
      </c>
      <c r="B345" s="48">
        <v>1</v>
      </c>
      <c r="C345" s="48" t="s">
        <v>77</v>
      </c>
      <c r="D345" s="221">
        <v>12050</v>
      </c>
      <c r="E345" s="54">
        <f t="shared" si="6"/>
        <v>12050</v>
      </c>
      <c r="F345" s="251" t="s">
        <v>207</v>
      </c>
      <c r="G345" s="252"/>
      <c r="H345" s="252"/>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21">
        <v>2000</v>
      </c>
      <c r="E347" s="54">
        <f t="shared" si="6"/>
        <v>2000</v>
      </c>
      <c r="F347" s="251"/>
      <c r="G347" s="299"/>
      <c r="H347" s="299"/>
      <c r="I347" s="253"/>
    </row>
    <row r="348" spans="1:9" s="30" customFormat="1" ht="15.75" customHeight="1" x14ac:dyDescent="0.2">
      <c r="A348" s="57" t="s">
        <v>70</v>
      </c>
      <c r="B348" s="48">
        <v>1</v>
      </c>
      <c r="C348" s="48" t="s">
        <v>77</v>
      </c>
      <c r="D348" s="221">
        <v>572</v>
      </c>
      <c r="E348" s="54">
        <f t="shared" si="6"/>
        <v>572</v>
      </c>
      <c r="F348" s="251"/>
      <c r="G348" s="299"/>
      <c r="H348" s="299"/>
      <c r="I348" s="253"/>
    </row>
    <row r="349" spans="1:9" s="30" customFormat="1" ht="15.75" customHeight="1" x14ac:dyDescent="0.2">
      <c r="A349" s="55" t="s">
        <v>42</v>
      </c>
      <c r="B349" s="48">
        <v>1</v>
      </c>
      <c r="C349" s="48" t="s">
        <v>31</v>
      </c>
      <c r="D349" s="221">
        <v>100</v>
      </c>
      <c r="E349" s="54">
        <f t="shared" si="6"/>
        <v>100</v>
      </c>
      <c r="F349" s="251"/>
      <c r="G349" s="299"/>
      <c r="H349" s="299"/>
      <c r="I349" s="253"/>
    </row>
    <row r="350" spans="1:9" s="30" customFormat="1" ht="15.75" customHeight="1" x14ac:dyDescent="0.2">
      <c r="A350" s="57" t="s">
        <v>134</v>
      </c>
      <c r="B350" s="48">
        <v>1</v>
      </c>
      <c r="C350" s="48" t="s">
        <v>77</v>
      </c>
      <c r="D350" s="221">
        <v>1</v>
      </c>
      <c r="E350" s="54">
        <f t="shared" ref="E350:E366" si="7">SUM(B350)*D350</f>
        <v>1</v>
      </c>
      <c r="F350" s="251" t="s">
        <v>286</v>
      </c>
      <c r="G350" s="299"/>
      <c r="H350" s="299"/>
      <c r="I350" s="253"/>
    </row>
    <row r="351" spans="1:9" s="30" customFormat="1" ht="15.75" customHeight="1" thickBot="1" x14ac:dyDescent="0.25">
      <c r="A351" s="57" t="s">
        <v>71</v>
      </c>
      <c r="B351" s="48">
        <v>1</v>
      </c>
      <c r="C351" s="48" t="s">
        <v>77</v>
      </c>
      <c r="D351" s="221">
        <v>2300</v>
      </c>
      <c r="E351" s="54">
        <f t="shared" si="7"/>
        <v>2300</v>
      </c>
      <c r="F351" s="251"/>
      <c r="G351" s="299"/>
      <c r="H351" s="299"/>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21">
        <v>500</v>
      </c>
      <c r="E353" s="54">
        <f t="shared" si="7"/>
        <v>500</v>
      </c>
      <c r="F353" s="251"/>
      <c r="G353" s="252"/>
      <c r="H353" s="252"/>
      <c r="I353" s="253"/>
    </row>
    <row r="354" spans="1:9" s="30" customFormat="1" ht="15.75" customHeight="1" x14ac:dyDescent="0.2">
      <c r="A354" s="57" t="s">
        <v>136</v>
      </c>
      <c r="B354" s="48">
        <v>1</v>
      </c>
      <c r="C354" s="48" t="s">
        <v>77</v>
      </c>
      <c r="D354" s="221">
        <v>3900</v>
      </c>
      <c r="E354" s="54">
        <f t="shared" si="7"/>
        <v>3900</v>
      </c>
      <c r="F354" s="251"/>
      <c r="G354" s="252"/>
      <c r="H354" s="252"/>
      <c r="I354" s="253"/>
    </row>
    <row r="355" spans="1:9" s="30" customFormat="1" ht="15.75" customHeight="1" x14ac:dyDescent="0.2">
      <c r="A355" s="57" t="s">
        <v>108</v>
      </c>
      <c r="B355" s="48">
        <v>1</v>
      </c>
      <c r="C355" s="48" t="s">
        <v>77</v>
      </c>
      <c r="D355" s="221">
        <v>2400</v>
      </c>
      <c r="E355" s="54">
        <f t="shared" si="7"/>
        <v>2400</v>
      </c>
      <c r="F355" s="251"/>
      <c r="G355" s="252"/>
      <c r="H355" s="252"/>
      <c r="I355" s="253"/>
    </row>
    <row r="356" spans="1:9" s="30" customFormat="1" ht="15.75" customHeight="1" x14ac:dyDescent="0.2">
      <c r="A356" s="57" t="s">
        <v>137</v>
      </c>
      <c r="B356" s="48">
        <v>2</v>
      </c>
      <c r="C356" s="48" t="s">
        <v>138</v>
      </c>
      <c r="D356" s="221">
        <v>200</v>
      </c>
      <c r="E356" s="54">
        <f t="shared" si="7"/>
        <v>400</v>
      </c>
      <c r="F356" s="251"/>
      <c r="G356" s="252"/>
      <c r="H356" s="252"/>
      <c r="I356" s="253"/>
    </row>
    <row r="357" spans="1:9" s="30" customFormat="1" ht="15.75" customHeight="1" x14ac:dyDescent="0.2">
      <c r="A357" s="57" t="s">
        <v>109</v>
      </c>
      <c r="B357" s="48">
        <v>1</v>
      </c>
      <c r="C357" s="48" t="s">
        <v>77</v>
      </c>
      <c r="D357" s="221">
        <v>300</v>
      </c>
      <c r="E357" s="54">
        <f t="shared" si="7"/>
        <v>300</v>
      </c>
      <c r="F357" s="251"/>
      <c r="G357" s="252"/>
      <c r="H357" s="252"/>
      <c r="I357" s="253"/>
    </row>
    <row r="358" spans="1:9" s="30" customFormat="1" ht="15.75" customHeight="1" thickBot="1" x14ac:dyDescent="0.25">
      <c r="A358" s="57" t="s">
        <v>192</v>
      </c>
      <c r="B358" s="48">
        <v>20</v>
      </c>
      <c r="C358" s="48" t="s">
        <v>138</v>
      </c>
      <c r="D358" s="221">
        <v>5</v>
      </c>
      <c r="E358" s="54">
        <f t="shared" si="7"/>
        <v>100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21">
        <v>2304.5</v>
      </c>
      <c r="E360" s="54">
        <f t="shared" si="7"/>
        <v>2304.5</v>
      </c>
      <c r="F360" s="251" t="s">
        <v>278</v>
      </c>
      <c r="G360" s="299"/>
      <c r="H360" s="299"/>
      <c r="I360" s="253"/>
    </row>
    <row r="361" spans="1:9" s="30" customFormat="1" ht="15.75" customHeight="1" x14ac:dyDescent="0.2">
      <c r="A361" s="55" t="s">
        <v>139</v>
      </c>
      <c r="B361" s="48">
        <v>1</v>
      </c>
      <c r="C361" s="48" t="s">
        <v>31</v>
      </c>
      <c r="D361" s="221">
        <v>5250</v>
      </c>
      <c r="E361" s="54">
        <f t="shared" si="7"/>
        <v>5250</v>
      </c>
      <c r="F361" s="251"/>
      <c r="G361" s="299"/>
      <c r="H361" s="299"/>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21">
        <v>50</v>
      </c>
      <c r="E364" s="54">
        <f t="shared" si="7"/>
        <v>1000</v>
      </c>
      <c r="F364" s="251"/>
      <c r="G364" s="299"/>
      <c r="H364" s="299"/>
      <c r="I364" s="253"/>
    </row>
    <row r="365" spans="1:9" s="30" customFormat="1" ht="15.75" customHeight="1" x14ac:dyDescent="0.2">
      <c r="A365" s="55" t="s">
        <v>75</v>
      </c>
      <c r="B365" s="48">
        <v>1</v>
      </c>
      <c r="C365" s="48" t="s">
        <v>77</v>
      </c>
      <c r="D365" s="221">
        <v>500</v>
      </c>
      <c r="E365" s="54">
        <f t="shared" si="7"/>
        <v>500</v>
      </c>
      <c r="F365" s="251"/>
      <c r="G365" s="299"/>
      <c r="H365" s="299"/>
      <c r="I365" s="253"/>
    </row>
    <row r="366" spans="1:9" s="30" customFormat="1" ht="15.75" customHeight="1" x14ac:dyDescent="0.2">
      <c r="A366" s="55" t="s">
        <v>76</v>
      </c>
      <c r="B366" s="48">
        <v>1</v>
      </c>
      <c r="C366" s="48" t="s">
        <v>77</v>
      </c>
      <c r="D366" s="221">
        <v>1000</v>
      </c>
      <c r="E366" s="54">
        <f t="shared" si="7"/>
        <v>1000</v>
      </c>
      <c r="F366" s="251" t="s">
        <v>274</v>
      </c>
      <c r="G366" s="299"/>
      <c r="H366" s="299"/>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300541.89</v>
      </c>
      <c r="F368" s="245"/>
      <c r="G368" s="246"/>
      <c r="H368" s="246"/>
      <c r="I368" s="247"/>
    </row>
    <row r="369" spans="1:9" s="30" customFormat="1" ht="16.5" customHeight="1" thickTop="1" thickBot="1" x14ac:dyDescent="0.25">
      <c r="A369" s="60" t="s">
        <v>157</v>
      </c>
      <c r="B369" s="61"/>
      <c r="C369" s="62"/>
      <c r="D369" s="63"/>
      <c r="E369" s="64">
        <f>SUM(E368)/B256</f>
        <v>7513.5472500000005</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4</v>
      </c>
      <c r="G380" s="91">
        <f>SUM(E380*F380)</f>
        <v>33559.632000000005</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4</v>
      </c>
      <c r="G382" s="94">
        <f>SUM(E382*F382)</f>
        <v>198126.43200000003</v>
      </c>
      <c r="H382" s="88"/>
      <c r="I382" s="83"/>
    </row>
    <row r="383" spans="1:9" s="30" customFormat="1" thickBot="1" x14ac:dyDescent="0.25">
      <c r="A383" s="95" t="s">
        <v>169</v>
      </c>
      <c r="B383" s="47"/>
      <c r="C383" s="96"/>
      <c r="D383" s="96"/>
      <c r="E383" s="96"/>
      <c r="F383" s="97"/>
      <c r="G383" s="98">
        <f>SUM(G380:G382)</f>
        <v>231686.06400000004</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4</v>
      </c>
      <c r="G387" s="91">
        <f>SUM(E387*F387)</f>
        <v>22636.691999999999</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4</v>
      </c>
      <c r="G389" s="94">
        <f>SUM(E389*F389)</f>
        <v>152330.10399999999</v>
      </c>
      <c r="H389" s="88"/>
      <c r="I389" s="83"/>
    </row>
    <row r="390" spans="1:9" s="30" customFormat="1" thickBot="1" x14ac:dyDescent="0.25">
      <c r="A390" s="95" t="s">
        <v>170</v>
      </c>
      <c r="B390" s="47"/>
      <c r="C390" s="96"/>
      <c r="D390" s="96"/>
      <c r="E390" s="96"/>
      <c r="F390" s="97"/>
      <c r="G390" s="98">
        <f>SUM(G387:G389)</f>
        <v>174966.796</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2</v>
      </c>
      <c r="G394" s="91">
        <f>SUM(E394*F394)</f>
        <v>12932.946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2</v>
      </c>
      <c r="G396" s="94">
        <f>SUM(E396*F396)</f>
        <v>87030.251999999993</v>
      </c>
      <c r="H396" s="88"/>
      <c r="I396" s="83"/>
    </row>
    <row r="397" spans="1:9" s="30" customFormat="1" thickBot="1" x14ac:dyDescent="0.25">
      <c r="A397" s="142" t="s">
        <v>171</v>
      </c>
      <c r="B397" s="143"/>
      <c r="C397" s="144"/>
      <c r="D397" s="144"/>
      <c r="E397" s="144"/>
      <c r="F397" s="145"/>
      <c r="G397" s="146">
        <f>SUM(G394:G396)</f>
        <v>99963.197999999989</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4</v>
      </c>
      <c r="G401" s="91">
        <f>SUM(E401*F401)</f>
        <v>27351.324000000001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4</v>
      </c>
      <c r="G403" s="94">
        <f>SUM(E403*F403)</f>
        <v>184056.48800000001</v>
      </c>
      <c r="H403" s="88"/>
      <c r="I403" s="83"/>
    </row>
    <row r="404" spans="1:9" s="30" customFormat="1" thickBot="1" x14ac:dyDescent="0.25">
      <c r="A404" s="95" t="s">
        <v>172</v>
      </c>
      <c r="B404" s="47"/>
      <c r="C404" s="96"/>
      <c r="D404" s="96"/>
      <c r="E404" s="96"/>
      <c r="F404" s="97"/>
      <c r="G404" s="98">
        <f>SUM(G401:G403)</f>
        <v>211407.81200000001</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2</v>
      </c>
      <c r="G408" s="91">
        <f>SUM(E408*F408)</f>
        <v>15128.802000000001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2</v>
      </c>
      <c r="G410" s="94">
        <f>SUM(E410*F410)</f>
        <v>101806.924</v>
      </c>
      <c r="H410" s="88"/>
      <c r="I410" s="83"/>
    </row>
    <row r="411" spans="1:9" s="30" customFormat="1" thickBot="1" x14ac:dyDescent="0.25">
      <c r="A411" s="95" t="s">
        <v>173</v>
      </c>
      <c r="B411" s="47"/>
      <c r="C411" s="96"/>
      <c r="D411" s="96"/>
      <c r="E411" s="96"/>
      <c r="F411" s="97"/>
      <c r="G411" s="98">
        <f>SUM(G408:G410)</f>
        <v>116935.726</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2</v>
      </c>
      <c r="G415" s="91">
        <f>SUM(E415*F415)</f>
        <v>15806.934000000001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2</v>
      </c>
      <c r="G417" s="94">
        <f>SUM(E417*F417)</f>
        <v>106370.308</v>
      </c>
      <c r="H417" s="88"/>
      <c r="I417" s="83"/>
    </row>
    <row r="418" spans="1:9" thickBot="1" x14ac:dyDescent="0.25">
      <c r="A418" s="95" t="s">
        <v>174</v>
      </c>
      <c r="B418" s="47"/>
      <c r="C418" s="96"/>
      <c r="D418" s="96"/>
      <c r="E418" s="96"/>
      <c r="F418" s="97"/>
      <c r="G418" s="98">
        <f>SUM(G415:G417)</f>
        <v>122177.242</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2</v>
      </c>
      <c r="G422" s="91">
        <f>SUM(E422*F422)</f>
        <v>17518.41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2</v>
      </c>
      <c r="G424" s="94">
        <f>SUM(E424*F424)</f>
        <v>117887.42</v>
      </c>
      <c r="H424" s="88"/>
      <c r="I424" s="83"/>
    </row>
    <row r="425" spans="1:9" thickBot="1" x14ac:dyDescent="0.25">
      <c r="A425" s="95" t="s">
        <v>175</v>
      </c>
      <c r="B425" s="47"/>
      <c r="C425" s="96"/>
      <c r="D425" s="96"/>
      <c r="E425" s="96"/>
      <c r="F425" s="97"/>
      <c r="G425" s="98">
        <f>SUM(G422:G424)</f>
        <v>135405.82999999999</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0.28275</v>
      </c>
      <c r="E429" s="54">
        <f t="shared" ref="E429:E452" si="8">SUM(B429)*D429</f>
        <v>1391.6955</v>
      </c>
      <c r="F429" s="86"/>
      <c r="G429" s="122"/>
      <c r="H429" s="73"/>
      <c r="I429" s="121"/>
    </row>
    <row r="430" spans="1:9" thickBot="1" x14ac:dyDescent="0.25">
      <c r="A430" s="128" t="s">
        <v>83</v>
      </c>
      <c r="B430" s="45">
        <v>4922</v>
      </c>
      <c r="C430" s="106" t="s">
        <v>78</v>
      </c>
      <c r="D430" s="216">
        <v>8.5214999999999996</v>
      </c>
      <c r="E430" s="54">
        <f t="shared" si="8"/>
        <v>41942.822999999997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60.245249999999999</v>
      </c>
      <c r="E432" s="54">
        <f t="shared" si="8"/>
        <v>34641.018749999996</v>
      </c>
      <c r="F432" s="86"/>
      <c r="G432" s="122"/>
      <c r="H432" s="73"/>
      <c r="I432" s="121"/>
    </row>
    <row r="433" spans="1:9" ht="15" x14ac:dyDescent="0.2">
      <c r="A433" s="105" t="s">
        <v>221</v>
      </c>
      <c r="B433" s="45">
        <v>0</v>
      </c>
      <c r="C433" s="106" t="s">
        <v>78</v>
      </c>
      <c r="D433" s="216">
        <v>36.903750000000002</v>
      </c>
      <c r="E433" s="54">
        <f t="shared" si="8"/>
        <v>0</v>
      </c>
      <c r="F433" s="86"/>
      <c r="G433" s="122"/>
      <c r="H433" s="73"/>
      <c r="I433" s="121"/>
    </row>
    <row r="434" spans="1:9" ht="15" x14ac:dyDescent="0.2">
      <c r="A434" s="105" t="s">
        <v>224</v>
      </c>
      <c r="B434" s="45">
        <v>84</v>
      </c>
      <c r="C434" s="106" t="s">
        <v>78</v>
      </c>
      <c r="D434" s="216">
        <v>61.785749999999993</v>
      </c>
      <c r="E434" s="54">
        <f t="shared" si="8"/>
        <v>5190.0029999999997</v>
      </c>
      <c r="F434" s="86"/>
      <c r="G434" s="122"/>
      <c r="H434" s="73"/>
      <c r="I434" s="121"/>
    </row>
    <row r="435" spans="1:9" ht="15" x14ac:dyDescent="0.2">
      <c r="A435" s="105" t="s">
        <v>113</v>
      </c>
      <c r="B435" s="45">
        <v>441</v>
      </c>
      <c r="C435" s="106" t="s">
        <v>78</v>
      </c>
      <c r="D435" s="216">
        <v>36.913499999999999</v>
      </c>
      <c r="E435" s="54">
        <f t="shared" si="8"/>
        <v>16278.853499999999</v>
      </c>
      <c r="F435" s="86"/>
      <c r="G435" s="122"/>
      <c r="H435" s="73"/>
      <c r="I435" s="121"/>
    </row>
    <row r="436" spans="1:9" thickBot="1" x14ac:dyDescent="0.25">
      <c r="A436" s="128" t="s">
        <v>223</v>
      </c>
      <c r="B436" s="45">
        <v>541</v>
      </c>
      <c r="C436" s="106" t="s">
        <v>78</v>
      </c>
      <c r="D436" s="216">
        <v>58.090499999999999</v>
      </c>
      <c r="E436" s="54">
        <f t="shared" si="8"/>
        <v>31426.960500000001</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14.10825</v>
      </c>
      <c r="E438" s="54">
        <f t="shared" si="8"/>
        <v>25324.30875</v>
      </c>
      <c r="F438" s="86"/>
      <c r="G438" s="122"/>
      <c r="H438" s="73"/>
      <c r="I438" s="121"/>
    </row>
    <row r="439" spans="1:9" ht="15" x14ac:dyDescent="0.2">
      <c r="A439" s="105" t="s">
        <v>86</v>
      </c>
      <c r="B439" s="45">
        <v>449</v>
      </c>
      <c r="C439" s="106" t="s">
        <v>78</v>
      </c>
      <c r="D439" s="216">
        <v>25.96425</v>
      </c>
      <c r="E439" s="54">
        <f t="shared" si="8"/>
        <v>11657.948249999999</v>
      </c>
      <c r="F439" s="86"/>
      <c r="G439" s="122"/>
      <c r="H439" s="73"/>
      <c r="I439" s="121"/>
    </row>
    <row r="440" spans="1:9" ht="15" x14ac:dyDescent="0.2">
      <c r="A440" s="100" t="s">
        <v>144</v>
      </c>
      <c r="B440" s="48">
        <v>20</v>
      </c>
      <c r="C440" s="48" t="s">
        <v>138</v>
      </c>
      <c r="D440" s="217">
        <v>165.89625000000001</v>
      </c>
      <c r="E440" s="54">
        <f t="shared" si="8"/>
        <v>3317.9250000000002</v>
      </c>
      <c r="F440" s="86"/>
      <c r="G440" s="122"/>
      <c r="H440" s="73"/>
      <c r="I440" s="121"/>
    </row>
    <row r="441" spans="1:9" ht="15" x14ac:dyDescent="0.2">
      <c r="A441" s="105" t="s">
        <v>252</v>
      </c>
      <c r="B441" s="45">
        <v>307</v>
      </c>
      <c r="C441" s="106" t="s">
        <v>117</v>
      </c>
      <c r="D441" s="216">
        <v>55.964999999999996</v>
      </c>
      <c r="E441" s="54">
        <f t="shared" si="8"/>
        <v>17181.254999999997</v>
      </c>
      <c r="F441" s="86"/>
      <c r="G441" s="122"/>
      <c r="H441" s="73"/>
      <c r="I441" s="121"/>
    </row>
    <row r="442" spans="1:9" thickBot="1" x14ac:dyDescent="0.25">
      <c r="A442" s="128" t="s">
        <v>253</v>
      </c>
      <c r="B442" s="45">
        <v>276</v>
      </c>
      <c r="C442" s="106" t="s">
        <v>117</v>
      </c>
      <c r="D442" s="216">
        <v>67.274999999999991</v>
      </c>
      <c r="E442" s="54">
        <f t="shared" si="8"/>
        <v>18567.899999999998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2925</v>
      </c>
      <c r="E445" s="54">
        <f t="shared" si="8"/>
        <v>58500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417420.69124999997</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300541.89</v>
      </c>
      <c r="H458" s="33"/>
      <c r="I458" s="147"/>
    </row>
    <row r="459" spans="1:9" ht="15" x14ac:dyDescent="0.2">
      <c r="A459" s="114" t="s">
        <v>147</v>
      </c>
      <c r="B459" s="101"/>
      <c r="C459" s="102"/>
      <c r="D459" s="102"/>
      <c r="E459" s="102"/>
      <c r="F459" s="138"/>
      <c r="G459" s="108">
        <f>SUM(G380,G387,G394,G401,G408,G415,G422)</f>
        <v>144934.74000000002</v>
      </c>
      <c r="H459" s="33"/>
      <c r="I459" s="147"/>
    </row>
    <row r="460" spans="1:9" ht="15" x14ac:dyDescent="0.2">
      <c r="A460" s="114" t="s">
        <v>148</v>
      </c>
      <c r="B460" s="101"/>
      <c r="C460" s="102"/>
      <c r="D460" s="102"/>
      <c r="E460" s="102"/>
      <c r="F460" s="138"/>
      <c r="G460" s="108">
        <f>SUM(G382,G389,G396,G403,G410,G417,G424)</f>
        <v>947607.92800000007</v>
      </c>
      <c r="H460" s="33"/>
      <c r="I460" s="147"/>
    </row>
    <row r="461" spans="1:9" ht="15" x14ac:dyDescent="0.2">
      <c r="A461" s="114" t="s">
        <v>149</v>
      </c>
      <c r="B461" s="101"/>
      <c r="C461" s="102"/>
      <c r="D461" s="102"/>
      <c r="E461" s="102"/>
      <c r="F461" s="138"/>
      <c r="G461" s="108">
        <f>SUM(G454)</f>
        <v>417420.69124999997</v>
      </c>
      <c r="H461" s="33"/>
      <c r="I461" s="147"/>
    </row>
    <row r="462" spans="1:9" ht="15" x14ac:dyDescent="0.2">
      <c r="A462" s="114" t="s">
        <v>196</v>
      </c>
      <c r="B462" s="101"/>
      <c r="C462" s="102"/>
      <c r="D462" s="102"/>
      <c r="E462" s="102"/>
      <c r="F462" s="138"/>
      <c r="G462" s="108">
        <f>SUM(G458:G461)*3%</f>
        <v>54315.157477500004</v>
      </c>
      <c r="H462" s="33"/>
      <c r="I462" s="147"/>
    </row>
    <row r="463" spans="1:9" ht="15" x14ac:dyDescent="0.2">
      <c r="A463" s="114" t="s">
        <v>150</v>
      </c>
      <c r="B463" s="101"/>
      <c r="C463" s="102"/>
      <c r="D463" s="102"/>
      <c r="E463" s="102"/>
      <c r="F463" s="138"/>
      <c r="G463" s="108">
        <f>SUM(G458:G462)*E374</f>
        <v>130537.42847092502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1995357.835198425</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178</v>
      </c>
      <c r="B468" s="182"/>
      <c r="C468" s="183"/>
      <c r="D468" s="183"/>
      <c r="E468" s="183"/>
      <c r="F468" s="184"/>
      <c r="G468" s="185">
        <f>SUM(G231)</f>
        <v>2034758.5987794839</v>
      </c>
    </row>
    <row r="469" spans="1:9" ht="24" customHeight="1" thickBot="1" x14ac:dyDescent="0.25">
      <c r="A469" s="224" t="s">
        <v>177</v>
      </c>
      <c r="B469" s="225"/>
      <c r="C469" s="225"/>
      <c r="D469" s="225"/>
      <c r="E469" s="225"/>
      <c r="F469" s="226"/>
      <c r="G469" s="185">
        <f>SUM(G465)</f>
        <v>1995357.835198425</v>
      </c>
    </row>
    <row r="470" spans="1:9" ht="30.95" customHeight="1" thickBot="1" x14ac:dyDescent="0.25">
      <c r="A470" s="224" t="s">
        <v>225</v>
      </c>
      <c r="B470" s="225"/>
      <c r="C470" s="225"/>
      <c r="D470" s="225"/>
      <c r="E470" s="225"/>
      <c r="F470" s="226"/>
      <c r="G470" s="185">
        <f>SUM(G468:G469)</f>
        <v>4030116.4339779089</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442" sqref="D44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249</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7" t="s">
        <v>243</v>
      </c>
      <c r="C7" s="227"/>
      <c r="D7" s="227"/>
      <c r="E7" s="227"/>
      <c r="F7" s="227"/>
      <c r="G7" s="227"/>
      <c r="H7" s="22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11" ht="40.5" customHeight="1" x14ac:dyDescent="0.2">
      <c r="A33" s="289" t="s">
        <v>233</v>
      </c>
      <c r="B33" s="290"/>
      <c r="C33" s="290"/>
      <c r="D33" s="290"/>
      <c r="E33" s="290"/>
      <c r="F33" s="290"/>
      <c r="G33" s="290"/>
      <c r="H33" s="290"/>
      <c r="I33" s="291"/>
    </row>
    <row r="34" spans="1:11" ht="18.75" customHeight="1" x14ac:dyDescent="0.2">
      <c r="A34" s="275" t="s">
        <v>202</v>
      </c>
      <c r="B34" s="276"/>
      <c r="C34" s="276"/>
      <c r="D34" s="276"/>
      <c r="E34" s="276"/>
      <c r="F34" s="276"/>
      <c r="G34" s="276"/>
      <c r="H34" s="276"/>
      <c r="I34" s="277"/>
    </row>
    <row r="35" spans="1:11" ht="58.5" customHeight="1" x14ac:dyDescent="0.2">
      <c r="A35" s="275" t="s">
        <v>184</v>
      </c>
      <c r="B35" s="276"/>
      <c r="C35" s="276"/>
      <c r="D35" s="276"/>
      <c r="E35" s="276"/>
      <c r="F35" s="276"/>
      <c r="G35" s="276"/>
      <c r="H35" s="276"/>
      <c r="I35" s="277"/>
      <c r="K35" s="194"/>
    </row>
    <row r="36" spans="1:11" ht="76.5" customHeight="1" x14ac:dyDescent="0.2">
      <c r="A36" s="278" t="s">
        <v>234</v>
      </c>
      <c r="B36" s="279"/>
      <c r="C36" s="279"/>
      <c r="D36" s="279"/>
      <c r="E36" s="279"/>
      <c r="F36" s="279"/>
      <c r="G36" s="279"/>
      <c r="H36" s="279"/>
      <c r="I36" s="280"/>
      <c r="K36" s="194"/>
    </row>
    <row r="37" spans="1:11" ht="18.75" customHeight="1" x14ac:dyDescent="0.2">
      <c r="A37" s="278" t="s">
        <v>204</v>
      </c>
      <c r="B37" s="279"/>
      <c r="C37" s="279"/>
      <c r="D37" s="279"/>
      <c r="E37" s="279"/>
      <c r="F37" s="279"/>
      <c r="G37" s="279"/>
      <c r="H37" s="279"/>
      <c r="I37" s="280"/>
      <c r="K37" s="195"/>
    </row>
    <row r="38" spans="1:11" ht="18.75" customHeight="1" x14ac:dyDescent="0.2">
      <c r="A38" s="278" t="s">
        <v>205</v>
      </c>
      <c r="B38" s="279"/>
      <c r="C38" s="279"/>
      <c r="D38" s="279"/>
      <c r="E38" s="279"/>
      <c r="F38" s="279"/>
      <c r="G38" s="279"/>
      <c r="H38" s="279"/>
      <c r="I38" s="280"/>
    </row>
    <row r="39" spans="1:11" ht="36.75" customHeight="1" x14ac:dyDescent="0.2">
      <c r="A39" s="281" t="s">
        <v>203</v>
      </c>
      <c r="B39" s="282"/>
      <c r="C39" s="282"/>
      <c r="D39" s="282"/>
      <c r="E39" s="282"/>
      <c r="F39" s="282"/>
      <c r="G39" s="282"/>
      <c r="H39" s="282"/>
      <c r="I39" s="283"/>
      <c r="K39" s="194"/>
    </row>
    <row r="40" spans="1:11" ht="15.75" customHeight="1" thickBot="1" x14ac:dyDescent="0.25">
      <c r="A40" s="266"/>
      <c r="B40" s="267"/>
      <c r="C40" s="267"/>
      <c r="D40" s="267"/>
      <c r="E40" s="267"/>
      <c r="F40" s="267"/>
      <c r="G40" s="267"/>
      <c r="H40" s="267"/>
      <c r="I40" s="268"/>
    </row>
    <row r="41" spans="1:11" ht="24" customHeight="1" thickTop="1" thickBot="1" x14ac:dyDescent="0.25">
      <c r="A41" s="49" t="s">
        <v>12</v>
      </c>
      <c r="B41" s="50" t="s">
        <v>8</v>
      </c>
      <c r="C41" s="50" t="s">
        <v>9</v>
      </c>
      <c r="D41" s="191" t="s">
        <v>10</v>
      </c>
      <c r="E41" s="51" t="s">
        <v>11</v>
      </c>
      <c r="F41" s="269" t="s">
        <v>97</v>
      </c>
      <c r="G41" s="270"/>
      <c r="H41" s="270"/>
      <c r="I41" s="271"/>
    </row>
    <row r="42" spans="1:11" ht="15.75" customHeight="1" thickTop="1" thickBot="1" x14ac:dyDescent="0.25">
      <c r="A42" s="52" t="s">
        <v>20</v>
      </c>
      <c r="B42" s="48"/>
      <c r="C42" s="48"/>
      <c r="D42" s="53"/>
      <c r="E42" s="54"/>
      <c r="F42" s="272"/>
      <c r="G42" s="273"/>
      <c r="H42" s="273"/>
      <c r="I42" s="274"/>
    </row>
    <row r="43" spans="1:11" ht="15.75" customHeight="1" thickTop="1" x14ac:dyDescent="0.2">
      <c r="A43" s="55" t="s">
        <v>14</v>
      </c>
      <c r="B43" s="48">
        <v>52</v>
      </c>
      <c r="C43" s="48" t="s">
        <v>27</v>
      </c>
      <c r="D43" s="221">
        <v>1.9300000000000001E-2</v>
      </c>
      <c r="E43" s="54">
        <f>SUM(B43)*D43</f>
        <v>1.0036</v>
      </c>
      <c r="F43" s="251" t="s">
        <v>279</v>
      </c>
      <c r="G43" s="299"/>
      <c r="H43" s="299"/>
      <c r="I43" s="253"/>
    </row>
    <row r="44" spans="1:11" ht="15.75" customHeight="1" x14ac:dyDescent="0.2">
      <c r="A44" s="55" t="s">
        <v>13</v>
      </c>
      <c r="B44" s="48">
        <v>52</v>
      </c>
      <c r="C44" s="48" t="s">
        <v>27</v>
      </c>
      <c r="D44" s="221">
        <v>368.75</v>
      </c>
      <c r="E44" s="54">
        <f t="shared" ref="E44:E107" si="1">SUM(B44)*D44</f>
        <v>19175</v>
      </c>
      <c r="F44" s="251"/>
      <c r="G44" s="299"/>
      <c r="H44" s="299"/>
      <c r="I44" s="253"/>
    </row>
    <row r="45" spans="1:11" ht="15.75" customHeight="1" x14ac:dyDescent="0.2">
      <c r="A45" s="55" t="s">
        <v>15</v>
      </c>
      <c r="B45" s="48">
        <v>52</v>
      </c>
      <c r="C45" s="48" t="s">
        <v>27</v>
      </c>
      <c r="D45" s="221">
        <v>1.9300000000000001E-2</v>
      </c>
      <c r="E45" s="54">
        <f t="shared" si="1"/>
        <v>1.0036</v>
      </c>
      <c r="F45" s="251" t="s">
        <v>281</v>
      </c>
      <c r="G45" s="299"/>
      <c r="H45" s="299"/>
      <c r="I45" s="253"/>
    </row>
    <row r="46" spans="1:11" ht="15.75" customHeight="1" x14ac:dyDescent="0.2">
      <c r="A46" s="55" t="s">
        <v>16</v>
      </c>
      <c r="B46" s="48">
        <v>52</v>
      </c>
      <c r="C46" s="48" t="s">
        <v>27</v>
      </c>
      <c r="D46" s="221">
        <v>1200</v>
      </c>
      <c r="E46" s="54">
        <f t="shared" si="1"/>
        <v>62400</v>
      </c>
      <c r="F46" s="251"/>
      <c r="G46" s="299"/>
      <c r="H46" s="299"/>
      <c r="I46" s="253"/>
    </row>
    <row r="47" spans="1:11" ht="15.75" customHeight="1" x14ac:dyDescent="0.2">
      <c r="A47" s="55" t="s">
        <v>125</v>
      </c>
      <c r="B47" s="48">
        <v>52</v>
      </c>
      <c r="C47" s="48" t="s">
        <v>27</v>
      </c>
      <c r="D47" s="221">
        <v>1.9300000000000001E-2</v>
      </c>
      <c r="E47" s="54">
        <f t="shared" si="1"/>
        <v>1.0036</v>
      </c>
      <c r="F47" s="251" t="s">
        <v>282</v>
      </c>
      <c r="G47" s="299"/>
      <c r="H47" s="299"/>
      <c r="I47" s="253"/>
    </row>
    <row r="48" spans="1:11" ht="15.75" customHeight="1" x14ac:dyDescent="0.2">
      <c r="A48" s="55" t="s">
        <v>123</v>
      </c>
      <c r="B48" s="48">
        <v>52</v>
      </c>
      <c r="C48" s="48" t="s">
        <v>27</v>
      </c>
      <c r="D48" s="221">
        <v>429.04</v>
      </c>
      <c r="E48" s="54">
        <f t="shared" si="1"/>
        <v>22310.080000000002</v>
      </c>
      <c r="F48" s="251"/>
      <c r="G48" s="299"/>
      <c r="H48" s="299"/>
      <c r="I48" s="253"/>
    </row>
    <row r="49" spans="1:9" ht="15.75" customHeight="1" x14ac:dyDescent="0.2">
      <c r="A49" s="55" t="s">
        <v>185</v>
      </c>
      <c r="B49" s="48">
        <v>52</v>
      </c>
      <c r="C49" s="48" t="s">
        <v>27</v>
      </c>
      <c r="D49" s="221">
        <v>404.25</v>
      </c>
      <c r="E49" s="54">
        <f t="shared" si="1"/>
        <v>21021</v>
      </c>
      <c r="F49" s="251"/>
      <c r="G49" s="299"/>
      <c r="H49" s="299"/>
      <c r="I49" s="253"/>
    </row>
    <row r="50" spans="1:9" ht="15.75" customHeight="1" x14ac:dyDescent="0.2">
      <c r="A50" s="55" t="s">
        <v>18</v>
      </c>
      <c r="B50" s="48">
        <v>52</v>
      </c>
      <c r="C50" s="48" t="s">
        <v>27</v>
      </c>
      <c r="D50" s="221">
        <v>1.9300000000000001E-2</v>
      </c>
      <c r="E50" s="54">
        <f t="shared" si="1"/>
        <v>1.0036</v>
      </c>
      <c r="F50" s="251" t="s">
        <v>270</v>
      </c>
      <c r="G50" s="299"/>
      <c r="H50" s="299"/>
      <c r="I50" s="253"/>
    </row>
    <row r="51" spans="1:9" ht="15.75" customHeight="1" thickBot="1" x14ac:dyDescent="0.25">
      <c r="A51" s="55" t="s">
        <v>19</v>
      </c>
      <c r="B51" s="48">
        <v>52</v>
      </c>
      <c r="C51" s="48" t="s">
        <v>27</v>
      </c>
      <c r="D51" s="221">
        <v>55</v>
      </c>
      <c r="E51" s="54">
        <f t="shared" si="1"/>
        <v>2860</v>
      </c>
      <c r="F51" s="251"/>
      <c r="G51" s="299"/>
      <c r="H51" s="299"/>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21">
        <v>1500</v>
      </c>
      <c r="E53" s="54">
        <f t="shared" si="1"/>
        <v>1500</v>
      </c>
      <c r="F53" s="251"/>
      <c r="G53" s="299"/>
      <c r="H53" s="299"/>
      <c r="I53" s="253"/>
    </row>
    <row r="54" spans="1:9" ht="15.75" customHeight="1" x14ac:dyDescent="0.2">
      <c r="A54" s="55" t="s">
        <v>45</v>
      </c>
      <c r="B54" s="48">
        <v>52</v>
      </c>
      <c r="C54" s="48" t="s">
        <v>27</v>
      </c>
      <c r="D54" s="221">
        <v>27.5</v>
      </c>
      <c r="E54" s="54">
        <f t="shared" si="1"/>
        <v>1430</v>
      </c>
      <c r="F54" s="251" t="s">
        <v>288</v>
      </c>
      <c r="G54" s="299"/>
      <c r="H54" s="299"/>
      <c r="I54" s="253"/>
    </row>
    <row r="55" spans="1:9" ht="15.75" customHeight="1" x14ac:dyDescent="0.2">
      <c r="A55" s="58" t="s">
        <v>47</v>
      </c>
      <c r="B55" s="48">
        <v>52</v>
      </c>
      <c r="C55" s="48" t="s">
        <v>27</v>
      </c>
      <c r="D55" s="221">
        <v>27.5</v>
      </c>
      <c r="E55" s="54">
        <f t="shared" si="1"/>
        <v>1430</v>
      </c>
      <c r="F55" s="251" t="s">
        <v>288</v>
      </c>
      <c r="G55" s="299"/>
      <c r="H55" s="299"/>
      <c r="I55" s="253"/>
    </row>
    <row r="56" spans="1:9" ht="15.75" customHeight="1" x14ac:dyDescent="0.2">
      <c r="A56" s="58" t="s">
        <v>21</v>
      </c>
      <c r="B56" s="48">
        <v>52</v>
      </c>
      <c r="C56" s="48" t="s">
        <v>27</v>
      </c>
      <c r="D56" s="221">
        <v>26.25</v>
      </c>
      <c r="E56" s="54">
        <f t="shared" si="1"/>
        <v>1365</v>
      </c>
      <c r="F56" s="251" t="s">
        <v>269</v>
      </c>
      <c r="G56" s="299"/>
      <c r="H56" s="299"/>
      <c r="I56" s="253"/>
    </row>
    <row r="57" spans="1:9" ht="15.75" customHeight="1" x14ac:dyDescent="0.2">
      <c r="A57" s="58" t="s">
        <v>22</v>
      </c>
      <c r="B57" s="48">
        <v>52</v>
      </c>
      <c r="C57" s="48" t="s">
        <v>27</v>
      </c>
      <c r="D57" s="221">
        <v>26.25</v>
      </c>
      <c r="E57" s="54">
        <f t="shared" si="1"/>
        <v>1365</v>
      </c>
      <c r="F57" s="251" t="s">
        <v>269</v>
      </c>
      <c r="G57" s="299"/>
      <c r="H57" s="299"/>
      <c r="I57" s="253"/>
    </row>
    <row r="58" spans="1:9" ht="15.75" customHeight="1" x14ac:dyDescent="0.2">
      <c r="A58" s="58" t="s">
        <v>23</v>
      </c>
      <c r="B58" s="48">
        <v>52</v>
      </c>
      <c r="C58" s="48" t="s">
        <v>27</v>
      </c>
      <c r="D58" s="221">
        <v>55</v>
      </c>
      <c r="E58" s="54">
        <f t="shared" si="1"/>
        <v>2860</v>
      </c>
      <c r="F58" s="251"/>
      <c r="G58" s="299"/>
      <c r="H58" s="299"/>
      <c r="I58" s="253"/>
    </row>
    <row r="59" spans="1:9" ht="15.75" customHeight="1" x14ac:dyDescent="0.2">
      <c r="A59" s="58" t="s">
        <v>48</v>
      </c>
      <c r="B59" s="48">
        <v>52</v>
      </c>
      <c r="C59" s="48" t="s">
        <v>27</v>
      </c>
      <c r="D59" s="221">
        <v>11</v>
      </c>
      <c r="E59" s="54">
        <f t="shared" si="1"/>
        <v>572</v>
      </c>
      <c r="F59" s="251"/>
      <c r="G59" s="299"/>
      <c r="H59" s="299"/>
      <c r="I59" s="253"/>
    </row>
    <row r="60" spans="1:9" ht="15.75" customHeight="1" x14ac:dyDescent="0.2">
      <c r="A60" s="55" t="s">
        <v>124</v>
      </c>
      <c r="B60" s="48">
        <v>52</v>
      </c>
      <c r="C60" s="48" t="s">
        <v>27</v>
      </c>
      <c r="D60" s="221">
        <v>17.88</v>
      </c>
      <c r="E60" s="54">
        <f t="shared" si="1"/>
        <v>929.76</v>
      </c>
      <c r="F60" s="251"/>
      <c r="G60" s="252"/>
      <c r="H60" s="252"/>
      <c r="I60" s="253"/>
    </row>
    <row r="61" spans="1:9" ht="15.75" customHeight="1" x14ac:dyDescent="0.2">
      <c r="A61" s="55" t="s">
        <v>28</v>
      </c>
      <c r="B61" s="48">
        <v>52</v>
      </c>
      <c r="C61" s="48" t="s">
        <v>27</v>
      </c>
      <c r="D61" s="221">
        <v>50</v>
      </c>
      <c r="E61" s="54">
        <f t="shared" si="1"/>
        <v>2600</v>
      </c>
      <c r="F61" s="251"/>
      <c r="G61" s="252"/>
      <c r="H61" s="252"/>
      <c r="I61" s="253"/>
    </row>
    <row r="62" spans="1:9" ht="15.75" customHeight="1" x14ac:dyDescent="0.2">
      <c r="A62" s="57" t="s">
        <v>29</v>
      </c>
      <c r="B62" s="48">
        <v>52</v>
      </c>
      <c r="C62" s="48" t="s">
        <v>27</v>
      </c>
      <c r="D62" s="221">
        <v>27.4</v>
      </c>
      <c r="E62" s="54">
        <f t="shared" si="1"/>
        <v>1424.8</v>
      </c>
      <c r="F62" s="251"/>
      <c r="G62" s="252"/>
      <c r="H62" s="252"/>
      <c r="I62" s="253"/>
    </row>
    <row r="63" spans="1:9" ht="15.75" customHeight="1" x14ac:dyDescent="0.2">
      <c r="A63" s="55" t="s">
        <v>26</v>
      </c>
      <c r="B63" s="168">
        <v>1</v>
      </c>
      <c r="C63" s="48" t="s">
        <v>31</v>
      </c>
      <c r="D63" s="221">
        <v>50</v>
      </c>
      <c r="E63" s="54">
        <f t="shared" si="1"/>
        <v>50</v>
      </c>
      <c r="F63" s="251"/>
      <c r="G63" s="252"/>
      <c r="H63" s="252"/>
      <c r="I63" s="253"/>
    </row>
    <row r="64" spans="1:9" ht="15.75" customHeight="1" x14ac:dyDescent="0.2">
      <c r="A64" s="55" t="s">
        <v>44</v>
      </c>
      <c r="B64" s="168">
        <v>1</v>
      </c>
      <c r="C64" s="48" t="s">
        <v>31</v>
      </c>
      <c r="D64" s="221">
        <v>500</v>
      </c>
      <c r="E64" s="54">
        <f t="shared" si="1"/>
        <v>500</v>
      </c>
      <c r="F64" s="251"/>
      <c r="G64" s="252"/>
      <c r="H64" s="252"/>
      <c r="I64" s="253"/>
    </row>
    <row r="65" spans="1:9" ht="15.75" customHeight="1" thickBot="1" x14ac:dyDescent="0.25">
      <c r="A65" s="169" t="s">
        <v>195</v>
      </c>
      <c r="B65" s="168">
        <v>1</v>
      </c>
      <c r="C65" s="48" t="s">
        <v>31</v>
      </c>
      <c r="D65" s="221">
        <v>1500</v>
      </c>
      <c r="E65" s="54">
        <f t="shared" si="1"/>
        <v>1500</v>
      </c>
      <c r="F65" s="251"/>
      <c r="G65" s="252"/>
      <c r="H65" s="252"/>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52</v>
      </c>
      <c r="C67" s="187" t="s">
        <v>27</v>
      </c>
      <c r="D67" s="213">
        <v>55</v>
      </c>
      <c r="E67" s="188">
        <f t="shared" si="1"/>
        <v>2860</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21">
        <v>1181.7</v>
      </c>
      <c r="E69" s="54">
        <f t="shared" si="1"/>
        <v>1181.7</v>
      </c>
      <c r="F69" s="251"/>
      <c r="G69" s="252"/>
      <c r="H69" s="252"/>
      <c r="I69" s="253"/>
    </row>
    <row r="70" spans="1:9" ht="15.75" customHeight="1" x14ac:dyDescent="0.2">
      <c r="A70" s="55" t="s">
        <v>189</v>
      </c>
      <c r="B70" s="168">
        <v>1</v>
      </c>
      <c r="C70" s="168" t="s">
        <v>77</v>
      </c>
      <c r="D70" s="221">
        <v>1000</v>
      </c>
      <c r="E70" s="54">
        <f t="shared" si="1"/>
        <v>1000</v>
      </c>
      <c r="F70" s="251"/>
      <c r="G70" s="252"/>
      <c r="H70" s="252"/>
      <c r="I70" s="253"/>
    </row>
    <row r="71" spans="1:9" ht="15.75" customHeight="1" x14ac:dyDescent="0.2">
      <c r="A71" s="55" t="s">
        <v>51</v>
      </c>
      <c r="B71" s="48">
        <v>1</v>
      </c>
      <c r="C71" s="168" t="s">
        <v>77</v>
      </c>
      <c r="D71" s="221">
        <v>370</v>
      </c>
      <c r="E71" s="54">
        <f t="shared" si="1"/>
        <v>370</v>
      </c>
      <c r="F71" s="251"/>
      <c r="G71" s="252"/>
      <c r="H71" s="252"/>
      <c r="I71" s="253"/>
    </row>
    <row r="72" spans="1:9" ht="15.75" customHeight="1" x14ac:dyDescent="0.2">
      <c r="A72" s="55" t="s">
        <v>52</v>
      </c>
      <c r="B72" s="48">
        <v>1</v>
      </c>
      <c r="C72" s="168" t="s">
        <v>77</v>
      </c>
      <c r="D72" s="221">
        <v>5378.69</v>
      </c>
      <c r="E72" s="54">
        <f t="shared" si="1"/>
        <v>5378.69</v>
      </c>
      <c r="F72" s="251"/>
      <c r="G72" s="252"/>
      <c r="H72" s="252"/>
      <c r="I72" s="253"/>
    </row>
    <row r="73" spans="1:9" ht="15.75" customHeight="1" thickBot="1" x14ac:dyDescent="0.25">
      <c r="A73" s="55" t="s">
        <v>98</v>
      </c>
      <c r="B73" s="168">
        <v>1</v>
      </c>
      <c r="C73" s="48" t="s">
        <v>77</v>
      </c>
      <c r="D73" s="221">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52</v>
      </c>
      <c r="C75" s="48" t="s">
        <v>27</v>
      </c>
      <c r="D75" s="221">
        <v>45.12</v>
      </c>
      <c r="E75" s="54">
        <f t="shared" si="1"/>
        <v>2346.2399999999998</v>
      </c>
      <c r="F75" s="251"/>
      <c r="G75" s="252"/>
      <c r="H75" s="252"/>
      <c r="I75" s="253"/>
    </row>
    <row r="76" spans="1:9" ht="15.75" customHeight="1" x14ac:dyDescent="0.2">
      <c r="A76" s="55" t="s">
        <v>99</v>
      </c>
      <c r="B76" s="48">
        <v>52</v>
      </c>
      <c r="C76" s="48" t="s">
        <v>27</v>
      </c>
      <c r="D76" s="221">
        <v>11.54</v>
      </c>
      <c r="E76" s="54">
        <f t="shared" si="1"/>
        <v>600.07999999999993</v>
      </c>
      <c r="F76" s="251"/>
      <c r="G76" s="252"/>
      <c r="H76" s="252"/>
      <c r="I76" s="253"/>
    </row>
    <row r="77" spans="1:9" ht="15.75" customHeight="1" x14ac:dyDescent="0.2">
      <c r="A77" s="55" t="s">
        <v>127</v>
      </c>
      <c r="B77" s="48">
        <v>52</v>
      </c>
      <c r="C77" s="48" t="s">
        <v>27</v>
      </c>
      <c r="D77" s="221">
        <v>149.52000000000001</v>
      </c>
      <c r="E77" s="54">
        <f t="shared" si="1"/>
        <v>7775.0400000000009</v>
      </c>
      <c r="F77" s="251"/>
      <c r="G77" s="252"/>
      <c r="H77" s="252"/>
      <c r="I77" s="253"/>
    </row>
    <row r="78" spans="1:9" ht="15.75" customHeight="1" thickBot="1" x14ac:dyDescent="0.25">
      <c r="A78" s="55" t="s">
        <v>34</v>
      </c>
      <c r="B78" s="48">
        <v>52</v>
      </c>
      <c r="C78" s="48" t="s">
        <v>27</v>
      </c>
      <c r="D78" s="221">
        <v>9.6199999999999992</v>
      </c>
      <c r="E78" s="54">
        <f t="shared" si="1"/>
        <v>500.23999999999995</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52</v>
      </c>
      <c r="C80" s="48" t="s">
        <v>27</v>
      </c>
      <c r="D80" s="221">
        <v>828</v>
      </c>
      <c r="E80" s="54">
        <f t="shared" si="1"/>
        <v>43056</v>
      </c>
      <c r="F80" s="251"/>
      <c r="G80" s="299"/>
      <c r="H80" s="299"/>
      <c r="I80" s="253"/>
    </row>
    <row r="81" spans="1:9" ht="15.75" customHeight="1" x14ac:dyDescent="0.2">
      <c r="A81" s="55" t="s">
        <v>37</v>
      </c>
      <c r="B81" s="168">
        <v>1</v>
      </c>
      <c r="C81" s="48" t="s">
        <v>77</v>
      </c>
      <c r="D81" s="221">
        <v>310</v>
      </c>
      <c r="E81" s="54">
        <f t="shared" si="1"/>
        <v>310</v>
      </c>
      <c r="F81" s="251"/>
      <c r="G81" s="299"/>
      <c r="H81" s="299"/>
      <c r="I81" s="253"/>
    </row>
    <row r="82" spans="1:9" ht="15.75" customHeight="1" x14ac:dyDescent="0.2">
      <c r="A82" s="55" t="s">
        <v>38</v>
      </c>
      <c r="B82" s="168">
        <v>1</v>
      </c>
      <c r="C82" s="48" t="s">
        <v>77</v>
      </c>
      <c r="D82" s="221">
        <v>1000</v>
      </c>
      <c r="E82" s="54">
        <f t="shared" si="1"/>
        <v>1000</v>
      </c>
      <c r="F82" s="251"/>
      <c r="G82" s="299"/>
      <c r="H82" s="299"/>
      <c r="I82" s="253"/>
    </row>
    <row r="83" spans="1:9" ht="15.75" customHeight="1" x14ac:dyDescent="0.2">
      <c r="A83" s="55" t="s">
        <v>53</v>
      </c>
      <c r="B83" s="168">
        <v>1</v>
      </c>
      <c r="C83" s="48" t="s">
        <v>77</v>
      </c>
      <c r="D83" s="221">
        <v>1</v>
      </c>
      <c r="E83" s="54">
        <f t="shared" si="1"/>
        <v>1</v>
      </c>
      <c r="F83" s="251" t="s">
        <v>271</v>
      </c>
      <c r="G83" s="299"/>
      <c r="H83" s="299"/>
      <c r="I83" s="253"/>
    </row>
    <row r="84" spans="1:9" ht="15.75" customHeight="1" thickBot="1" x14ac:dyDescent="0.25">
      <c r="A84" s="55" t="s">
        <v>54</v>
      </c>
      <c r="B84" s="48">
        <v>52</v>
      </c>
      <c r="C84" s="48" t="s">
        <v>27</v>
      </c>
      <c r="D84" s="221">
        <v>250</v>
      </c>
      <c r="E84" s="54">
        <f t="shared" si="1"/>
        <v>13000</v>
      </c>
      <c r="F84" s="251"/>
      <c r="G84" s="299"/>
      <c r="H84" s="299"/>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26</v>
      </c>
      <c r="C86" s="48" t="s">
        <v>27</v>
      </c>
      <c r="D86" s="221">
        <v>1116.54</v>
      </c>
      <c r="E86" s="54">
        <f t="shared" si="1"/>
        <v>29030.04</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26</v>
      </c>
      <c r="C88" s="48" t="s">
        <v>27</v>
      </c>
      <c r="D88" s="221">
        <v>30</v>
      </c>
      <c r="E88" s="54">
        <f t="shared" si="1"/>
        <v>780</v>
      </c>
      <c r="F88" s="251" t="s">
        <v>272</v>
      </c>
      <c r="G88" s="299"/>
      <c r="H88" s="299"/>
      <c r="I88" s="253"/>
    </row>
    <row r="89" spans="1:9" ht="15.75" customHeight="1" x14ac:dyDescent="0.2">
      <c r="A89" s="59" t="s">
        <v>101</v>
      </c>
      <c r="B89" s="170">
        <v>26</v>
      </c>
      <c r="C89" s="48" t="s">
        <v>27</v>
      </c>
      <c r="D89" s="221">
        <v>11.54</v>
      </c>
      <c r="E89" s="54">
        <f t="shared" si="1"/>
        <v>300.03999999999996</v>
      </c>
      <c r="F89" s="251" t="s">
        <v>273</v>
      </c>
      <c r="G89" s="299"/>
      <c r="H89" s="299"/>
      <c r="I89" s="253"/>
    </row>
    <row r="90" spans="1:9" ht="15.75" customHeight="1" x14ac:dyDescent="0.2">
      <c r="A90" s="59" t="s">
        <v>102</v>
      </c>
      <c r="B90" s="170">
        <v>26</v>
      </c>
      <c r="C90" s="48" t="s">
        <v>27</v>
      </c>
      <c r="D90" s="221">
        <v>120</v>
      </c>
      <c r="E90" s="54">
        <f t="shared" si="1"/>
        <v>3120</v>
      </c>
      <c r="F90" s="251"/>
      <c r="G90" s="299"/>
      <c r="H90" s="299"/>
      <c r="I90" s="253"/>
    </row>
    <row r="91" spans="1:9" ht="15.75" customHeight="1" x14ac:dyDescent="0.2">
      <c r="A91" s="59" t="s">
        <v>103</v>
      </c>
      <c r="B91" s="170">
        <v>26</v>
      </c>
      <c r="C91" s="48" t="s">
        <v>27</v>
      </c>
      <c r="D91" s="221">
        <v>3.8399999999999997E-2</v>
      </c>
      <c r="E91" s="54">
        <f t="shared" si="1"/>
        <v>0.99839999999999995</v>
      </c>
      <c r="F91" s="251" t="s">
        <v>277</v>
      </c>
      <c r="G91" s="299"/>
      <c r="H91" s="299"/>
      <c r="I91" s="253"/>
    </row>
    <row r="92" spans="1:9" ht="15.75" customHeight="1" thickBot="1" x14ac:dyDescent="0.25">
      <c r="A92" s="57" t="s">
        <v>104</v>
      </c>
      <c r="B92" s="170">
        <v>26</v>
      </c>
      <c r="C92" s="48" t="s">
        <v>27</v>
      </c>
      <c r="D92" s="221">
        <v>54.81</v>
      </c>
      <c r="E92" s="54">
        <f t="shared" si="1"/>
        <v>1425.06</v>
      </c>
      <c r="F92" s="251"/>
      <c r="G92" s="299"/>
      <c r="H92" s="299"/>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21">
        <v>100</v>
      </c>
      <c r="E94" s="54">
        <f t="shared" si="1"/>
        <v>100</v>
      </c>
      <c r="F94" s="251"/>
      <c r="G94" s="252"/>
      <c r="H94" s="252"/>
      <c r="I94" s="253"/>
    </row>
    <row r="95" spans="1:9" ht="15.75" customHeight="1" x14ac:dyDescent="0.2">
      <c r="A95" s="57" t="s">
        <v>60</v>
      </c>
      <c r="B95" s="168">
        <v>1</v>
      </c>
      <c r="C95" s="48" t="s">
        <v>77</v>
      </c>
      <c r="D95" s="221">
        <v>1</v>
      </c>
      <c r="E95" s="54">
        <f t="shared" si="1"/>
        <v>1</v>
      </c>
      <c r="F95" s="251" t="s">
        <v>284</v>
      </c>
      <c r="G95" s="299"/>
      <c r="H95" s="299"/>
      <c r="I95" s="253"/>
    </row>
    <row r="96" spans="1:9" ht="15.75" customHeight="1" thickBot="1" x14ac:dyDescent="0.25">
      <c r="A96" s="57" t="s">
        <v>61</v>
      </c>
      <c r="B96" s="168">
        <v>1</v>
      </c>
      <c r="C96" s="48" t="s">
        <v>77</v>
      </c>
      <c r="D96" s="221">
        <v>1500</v>
      </c>
      <c r="E96" s="54">
        <f t="shared" si="1"/>
        <v>1500</v>
      </c>
      <c r="F96" s="251"/>
      <c r="G96" s="252"/>
      <c r="H96" s="252"/>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21">
        <v>39763.4</v>
      </c>
      <c r="E98" s="54">
        <f t="shared" si="1"/>
        <v>39763.4</v>
      </c>
      <c r="F98" s="251"/>
      <c r="G98" s="252"/>
      <c r="H98" s="252"/>
      <c r="I98" s="253"/>
    </row>
    <row r="99" spans="1:9" ht="15.75" customHeight="1" x14ac:dyDescent="0.2">
      <c r="A99" s="59" t="s">
        <v>105</v>
      </c>
      <c r="B99" s="168">
        <v>1</v>
      </c>
      <c r="C99" s="48" t="s">
        <v>77</v>
      </c>
      <c r="D99" s="221">
        <v>1</v>
      </c>
      <c r="E99" s="54">
        <f t="shared" si="1"/>
        <v>1</v>
      </c>
      <c r="F99" s="251" t="s">
        <v>283</v>
      </c>
      <c r="G99" s="299"/>
      <c r="H99" s="299"/>
      <c r="I99" s="253"/>
    </row>
    <row r="100" spans="1:9" ht="15.75" customHeight="1" thickBot="1" x14ac:dyDescent="0.25">
      <c r="A100" s="57" t="s">
        <v>106</v>
      </c>
      <c r="B100" s="168">
        <v>1</v>
      </c>
      <c r="C100" s="48" t="s">
        <v>77</v>
      </c>
      <c r="D100" s="221">
        <v>10558.34</v>
      </c>
      <c r="E100" s="54">
        <f t="shared" si="1"/>
        <v>10558.34</v>
      </c>
      <c r="F100" s="251"/>
      <c r="G100" s="252"/>
      <c r="H100" s="252"/>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21">
        <v>1000</v>
      </c>
      <c r="E102" s="54">
        <f t="shared" si="1"/>
        <v>1000</v>
      </c>
      <c r="F102" s="251"/>
      <c r="G102" s="299"/>
      <c r="H102" s="299"/>
      <c r="I102" s="253"/>
    </row>
    <row r="103" spans="1:9" ht="15.75" customHeight="1" x14ac:dyDescent="0.2">
      <c r="A103" s="57" t="s">
        <v>107</v>
      </c>
      <c r="B103" s="48">
        <v>1</v>
      </c>
      <c r="C103" s="48" t="s">
        <v>77</v>
      </c>
      <c r="D103" s="221">
        <v>1</v>
      </c>
      <c r="E103" s="54">
        <f t="shared" si="1"/>
        <v>1</v>
      </c>
      <c r="F103" s="251" t="s">
        <v>287</v>
      </c>
      <c r="G103" s="299"/>
      <c r="H103" s="299"/>
      <c r="I103" s="253"/>
    </row>
    <row r="104" spans="1:9" ht="15.75" customHeight="1" x14ac:dyDescent="0.2">
      <c r="A104" s="57" t="s">
        <v>64</v>
      </c>
      <c r="B104" s="48">
        <v>1</v>
      </c>
      <c r="C104" s="48" t="s">
        <v>77</v>
      </c>
      <c r="D104" s="221">
        <v>1</v>
      </c>
      <c r="E104" s="54">
        <f t="shared" si="1"/>
        <v>1</v>
      </c>
      <c r="F104" s="251" t="s">
        <v>284</v>
      </c>
      <c r="G104" s="299"/>
      <c r="H104" s="299"/>
      <c r="I104" s="253"/>
    </row>
    <row r="105" spans="1:9" ht="15.75" customHeight="1" x14ac:dyDescent="0.2">
      <c r="A105" s="57" t="s">
        <v>65</v>
      </c>
      <c r="B105" s="48">
        <v>1</v>
      </c>
      <c r="C105" s="48" t="s">
        <v>77</v>
      </c>
      <c r="D105" s="221">
        <v>470</v>
      </c>
      <c r="E105" s="54">
        <f t="shared" si="1"/>
        <v>470</v>
      </c>
      <c r="F105" s="251"/>
      <c r="G105" s="299"/>
      <c r="H105" s="299"/>
      <c r="I105" s="253"/>
    </row>
    <row r="106" spans="1:9" ht="15.75" customHeight="1" x14ac:dyDescent="0.2">
      <c r="A106" s="57" t="s">
        <v>66</v>
      </c>
      <c r="B106" s="48">
        <v>1</v>
      </c>
      <c r="C106" s="48" t="s">
        <v>77</v>
      </c>
      <c r="D106" s="221">
        <v>1100</v>
      </c>
      <c r="E106" s="54">
        <f t="shared" si="1"/>
        <v>1100</v>
      </c>
      <c r="F106" s="251"/>
      <c r="G106" s="299"/>
      <c r="H106" s="299"/>
      <c r="I106" s="253"/>
    </row>
    <row r="107" spans="1:9" ht="15.75" customHeight="1" x14ac:dyDescent="0.2">
      <c r="A107" s="57" t="s">
        <v>67</v>
      </c>
      <c r="B107" s="48">
        <v>1</v>
      </c>
      <c r="C107" s="48" t="s">
        <v>77</v>
      </c>
      <c r="D107" s="221">
        <v>660</v>
      </c>
      <c r="E107" s="54">
        <f t="shared" si="1"/>
        <v>660</v>
      </c>
      <c r="F107" s="251"/>
      <c r="G107" s="299"/>
      <c r="H107" s="299"/>
      <c r="I107" s="253"/>
    </row>
    <row r="108" spans="1:9" ht="15.75" customHeight="1" x14ac:dyDescent="0.2">
      <c r="A108" s="57" t="s">
        <v>133</v>
      </c>
      <c r="B108" s="48">
        <v>1</v>
      </c>
      <c r="C108" s="48" t="s">
        <v>77</v>
      </c>
      <c r="D108" s="221">
        <v>3400</v>
      </c>
      <c r="E108" s="54">
        <f t="shared" ref="E108:E132" si="2">SUM(B108)*D108</f>
        <v>3400</v>
      </c>
      <c r="F108" s="251"/>
      <c r="G108" s="299"/>
      <c r="H108" s="299"/>
      <c r="I108" s="253"/>
    </row>
    <row r="109" spans="1:9" ht="15.75" customHeight="1" x14ac:dyDescent="0.2">
      <c r="A109" s="57" t="s">
        <v>132</v>
      </c>
      <c r="B109" s="171">
        <v>15</v>
      </c>
      <c r="C109" s="48" t="s">
        <v>138</v>
      </c>
      <c r="D109" s="221">
        <v>15.466666</v>
      </c>
      <c r="E109" s="54">
        <f t="shared" si="2"/>
        <v>231.99999</v>
      </c>
      <c r="F109" s="251" t="s">
        <v>285</v>
      </c>
      <c r="G109" s="299"/>
      <c r="H109" s="299"/>
      <c r="I109" s="253"/>
    </row>
    <row r="110" spans="1:9" ht="15.75" customHeight="1" x14ac:dyDescent="0.2">
      <c r="A110" s="57" t="s">
        <v>140</v>
      </c>
      <c r="B110" s="48">
        <v>1</v>
      </c>
      <c r="C110" s="48" t="s">
        <v>77</v>
      </c>
      <c r="D110" s="221">
        <f>(7966.2+1750)+(2000)+(307)+(500)+(371)</f>
        <v>12894.2</v>
      </c>
      <c r="E110" s="54">
        <f t="shared" si="2"/>
        <v>12894.2</v>
      </c>
      <c r="F110" s="251" t="s">
        <v>235</v>
      </c>
      <c r="G110" s="299"/>
      <c r="H110" s="299"/>
      <c r="I110" s="253"/>
    </row>
    <row r="111" spans="1:9" ht="15.75" customHeight="1" thickBot="1" x14ac:dyDescent="0.25">
      <c r="A111" s="57" t="s">
        <v>190</v>
      </c>
      <c r="B111" s="168">
        <v>1</v>
      </c>
      <c r="C111" s="48" t="s">
        <v>77</v>
      </c>
      <c r="D111" s="221">
        <v>12050</v>
      </c>
      <c r="E111" s="54">
        <f t="shared" si="2"/>
        <v>12050</v>
      </c>
      <c r="F111" s="251" t="s">
        <v>207</v>
      </c>
      <c r="G111" s="299"/>
      <c r="H111" s="299"/>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21">
        <v>2000</v>
      </c>
      <c r="E113" s="54">
        <f t="shared" si="2"/>
        <v>2000</v>
      </c>
      <c r="F113" s="251"/>
      <c r="G113" s="299"/>
      <c r="H113" s="299"/>
      <c r="I113" s="253"/>
    </row>
    <row r="114" spans="1:9" ht="15.75" customHeight="1" x14ac:dyDescent="0.2">
      <c r="A114" s="57" t="s">
        <v>70</v>
      </c>
      <c r="B114" s="168">
        <v>1</v>
      </c>
      <c r="C114" s="48" t="s">
        <v>77</v>
      </c>
      <c r="D114" s="221">
        <v>572</v>
      </c>
      <c r="E114" s="54">
        <f t="shared" si="2"/>
        <v>572</v>
      </c>
      <c r="F114" s="251"/>
      <c r="G114" s="299"/>
      <c r="H114" s="299"/>
      <c r="I114" s="253"/>
    </row>
    <row r="115" spans="1:9" ht="15.75" customHeight="1" x14ac:dyDescent="0.2">
      <c r="A115" s="55" t="s">
        <v>42</v>
      </c>
      <c r="B115" s="168">
        <v>1</v>
      </c>
      <c r="C115" s="48" t="s">
        <v>31</v>
      </c>
      <c r="D115" s="221">
        <v>100</v>
      </c>
      <c r="E115" s="54">
        <f t="shared" si="2"/>
        <v>100</v>
      </c>
      <c r="F115" s="251"/>
      <c r="G115" s="299"/>
      <c r="H115" s="299"/>
      <c r="I115" s="253"/>
    </row>
    <row r="116" spans="1:9" ht="15.75" customHeight="1" x14ac:dyDescent="0.2">
      <c r="A116" s="57" t="s">
        <v>134</v>
      </c>
      <c r="B116" s="168">
        <v>1</v>
      </c>
      <c r="C116" s="48" t="s">
        <v>77</v>
      </c>
      <c r="D116" s="221">
        <v>1</v>
      </c>
      <c r="E116" s="54">
        <f t="shared" si="2"/>
        <v>1</v>
      </c>
      <c r="F116" s="251" t="s">
        <v>286</v>
      </c>
      <c r="G116" s="299"/>
      <c r="H116" s="299"/>
      <c r="I116" s="253"/>
    </row>
    <row r="117" spans="1:9" ht="15.75" customHeight="1" thickBot="1" x14ac:dyDescent="0.25">
      <c r="A117" s="57" t="s">
        <v>71</v>
      </c>
      <c r="B117" s="168">
        <v>1</v>
      </c>
      <c r="C117" s="48" t="s">
        <v>77</v>
      </c>
      <c r="D117" s="221">
        <v>2300</v>
      </c>
      <c r="E117" s="54">
        <f t="shared" si="2"/>
        <v>2300</v>
      </c>
      <c r="F117" s="251"/>
      <c r="G117" s="299"/>
      <c r="H117" s="299"/>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21">
        <v>500</v>
      </c>
      <c r="E119" s="54">
        <f t="shared" si="2"/>
        <v>500</v>
      </c>
      <c r="F119" s="251"/>
      <c r="G119" s="252"/>
      <c r="H119" s="252"/>
      <c r="I119" s="253"/>
    </row>
    <row r="120" spans="1:9" ht="15.75" customHeight="1" x14ac:dyDescent="0.2">
      <c r="A120" s="57" t="s">
        <v>136</v>
      </c>
      <c r="B120" s="168">
        <v>1</v>
      </c>
      <c r="C120" s="48" t="s">
        <v>77</v>
      </c>
      <c r="D120" s="221">
        <v>3900</v>
      </c>
      <c r="E120" s="54">
        <f t="shared" si="2"/>
        <v>3900</v>
      </c>
      <c r="F120" s="251"/>
      <c r="G120" s="252"/>
      <c r="H120" s="252"/>
      <c r="I120" s="253"/>
    </row>
    <row r="121" spans="1:9" ht="15.75" customHeight="1" x14ac:dyDescent="0.2">
      <c r="A121" s="57" t="s">
        <v>108</v>
      </c>
      <c r="B121" s="168">
        <v>1</v>
      </c>
      <c r="C121" s="48" t="s">
        <v>77</v>
      </c>
      <c r="D121" s="221">
        <v>2400</v>
      </c>
      <c r="E121" s="54">
        <f t="shared" si="2"/>
        <v>2400</v>
      </c>
      <c r="F121" s="251"/>
      <c r="G121" s="252"/>
      <c r="H121" s="252"/>
      <c r="I121" s="253"/>
    </row>
    <row r="122" spans="1:9" ht="15.75" customHeight="1" x14ac:dyDescent="0.2">
      <c r="A122" s="57" t="s">
        <v>137</v>
      </c>
      <c r="B122" s="48">
        <v>2</v>
      </c>
      <c r="C122" s="48" t="s">
        <v>138</v>
      </c>
      <c r="D122" s="221">
        <v>200</v>
      </c>
      <c r="E122" s="54">
        <f t="shared" si="2"/>
        <v>400</v>
      </c>
      <c r="F122" s="251"/>
      <c r="G122" s="252"/>
      <c r="H122" s="252"/>
      <c r="I122" s="253"/>
    </row>
    <row r="123" spans="1:9" ht="15.75" customHeight="1" x14ac:dyDescent="0.2">
      <c r="A123" s="57" t="s">
        <v>109</v>
      </c>
      <c r="B123" s="48">
        <v>1</v>
      </c>
      <c r="C123" s="48" t="s">
        <v>77</v>
      </c>
      <c r="D123" s="221">
        <v>300</v>
      </c>
      <c r="E123" s="54">
        <f t="shared" si="2"/>
        <v>300</v>
      </c>
      <c r="F123" s="251"/>
      <c r="G123" s="252"/>
      <c r="H123" s="252"/>
      <c r="I123" s="253"/>
    </row>
    <row r="124" spans="1:9" ht="15.75" customHeight="1" thickBot="1" x14ac:dyDescent="0.25">
      <c r="A124" s="57" t="s">
        <v>192</v>
      </c>
      <c r="B124" s="168">
        <v>20</v>
      </c>
      <c r="C124" s="168" t="s">
        <v>138</v>
      </c>
      <c r="D124" s="221">
        <v>5</v>
      </c>
      <c r="E124" s="54">
        <f t="shared" si="2"/>
        <v>100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21">
        <v>1</v>
      </c>
      <c r="E126" s="54">
        <f t="shared" si="2"/>
        <v>1</v>
      </c>
      <c r="F126" s="251" t="s">
        <v>276</v>
      </c>
      <c r="G126" s="299"/>
      <c r="H126" s="299"/>
      <c r="I126" s="253"/>
    </row>
    <row r="127" spans="1:9" ht="15.75" customHeight="1" x14ac:dyDescent="0.2">
      <c r="A127" s="55" t="s">
        <v>139</v>
      </c>
      <c r="B127" s="168">
        <v>1</v>
      </c>
      <c r="C127" s="48" t="s">
        <v>31</v>
      </c>
      <c r="D127" s="221">
        <v>5250</v>
      </c>
      <c r="E127" s="54">
        <f t="shared" si="2"/>
        <v>5250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20</v>
      </c>
      <c r="C130" s="168" t="s">
        <v>138</v>
      </c>
      <c r="D130" s="221">
        <v>50</v>
      </c>
      <c r="E130" s="54">
        <f t="shared" si="2"/>
        <v>1000</v>
      </c>
      <c r="F130" s="251"/>
      <c r="G130" s="252"/>
      <c r="H130" s="252"/>
      <c r="I130" s="253"/>
    </row>
    <row r="131" spans="1:9" ht="15.75" customHeight="1" x14ac:dyDescent="0.2">
      <c r="A131" s="55" t="s">
        <v>75</v>
      </c>
      <c r="B131" s="168">
        <v>1</v>
      </c>
      <c r="C131" s="48" t="s">
        <v>77</v>
      </c>
      <c r="D131" s="221">
        <v>500</v>
      </c>
      <c r="E131" s="54">
        <f t="shared" si="2"/>
        <v>500</v>
      </c>
      <c r="F131" s="251"/>
      <c r="G131" s="252"/>
      <c r="H131" s="252"/>
      <c r="I131" s="253"/>
    </row>
    <row r="132" spans="1:9" ht="15.75" customHeight="1" x14ac:dyDescent="0.2">
      <c r="A132" s="55" t="s">
        <v>76</v>
      </c>
      <c r="B132" s="168">
        <v>1</v>
      </c>
      <c r="C132" s="48" t="s">
        <v>77</v>
      </c>
      <c r="D132" s="221">
        <v>1000</v>
      </c>
      <c r="E132" s="54">
        <f t="shared" si="2"/>
        <v>1000</v>
      </c>
      <c r="F132" s="251" t="s">
        <v>274</v>
      </c>
      <c r="G132" s="299"/>
      <c r="H132" s="299"/>
      <c r="I132" s="253"/>
    </row>
    <row r="133" spans="1:9" ht="15.75" customHeight="1" thickBot="1" x14ac:dyDescent="0.25">
      <c r="A133" s="55"/>
      <c r="B133" s="48"/>
      <c r="C133" s="48"/>
      <c r="D133" s="199"/>
      <c r="E133" s="54"/>
      <c r="F133" s="254"/>
      <c r="G133" s="255"/>
      <c r="H133" s="255"/>
      <c r="I133" s="256"/>
    </row>
    <row r="134" spans="1:9" ht="23.25" customHeight="1" thickTop="1" thickBot="1" x14ac:dyDescent="0.25">
      <c r="A134" s="60" t="s">
        <v>43</v>
      </c>
      <c r="B134" s="61"/>
      <c r="C134" s="62"/>
      <c r="D134" s="63"/>
      <c r="E134" s="64">
        <f>SUM(E43:E132)</f>
        <v>363887.72279000003</v>
      </c>
      <c r="F134" s="245"/>
      <c r="G134" s="246"/>
      <c r="H134" s="246"/>
      <c r="I134" s="247"/>
    </row>
    <row r="135" spans="1:9" ht="23.25" customHeight="1" thickTop="1" thickBot="1" x14ac:dyDescent="0.25">
      <c r="A135" s="60" t="s">
        <v>157</v>
      </c>
      <c r="B135" s="61"/>
      <c r="C135" s="62"/>
      <c r="D135" s="63"/>
      <c r="E135" s="64">
        <f>SUM(E134)/B23</f>
        <v>6997.8408228846156</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137.09</v>
      </c>
      <c r="E146" s="86">
        <f>SUM(B146)*D146</f>
        <v>8389.9080000000013</v>
      </c>
      <c r="F146" s="90">
        <v>4</v>
      </c>
      <c r="G146" s="91">
        <f>SUM(E146*F146)</f>
        <v>33559.632000000005</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4</v>
      </c>
      <c r="G148" s="94">
        <f>SUM(E148*F148)</f>
        <v>192356.49600000001</v>
      </c>
      <c r="H148" s="88"/>
      <c r="I148" s="83"/>
    </row>
    <row r="149" spans="1:9" thickBot="1" x14ac:dyDescent="0.25">
      <c r="A149" s="95" t="s">
        <v>169</v>
      </c>
      <c r="B149" s="47"/>
      <c r="C149" s="96"/>
      <c r="D149" s="96"/>
      <c r="E149" s="96"/>
      <c r="F149" s="97"/>
      <c r="G149" s="98">
        <f>SUM(G146:G148)</f>
        <v>225916.12800000003</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80.73</v>
      </c>
      <c r="E153" s="86">
        <f>SUM(B153)*D153</f>
        <v>5659.1729999999998</v>
      </c>
      <c r="F153" s="90">
        <v>4</v>
      </c>
      <c r="G153" s="91">
        <f>SUM(E153*F153)</f>
        <v>22636.691999999999</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527.44000000000005</v>
      </c>
      <c r="E155" s="86">
        <f>SUM(B155)*D155</f>
        <v>36973.544000000002</v>
      </c>
      <c r="F155" s="93">
        <v>4</v>
      </c>
      <c r="G155" s="94">
        <f>SUM(E155*F155)</f>
        <v>147894.17600000001</v>
      </c>
      <c r="H155" s="88"/>
      <c r="I155" s="83"/>
    </row>
    <row r="156" spans="1:9" thickBot="1" x14ac:dyDescent="0.25">
      <c r="A156" s="95" t="s">
        <v>170</v>
      </c>
      <c r="B156" s="47"/>
      <c r="C156" s="96"/>
      <c r="D156" s="96"/>
      <c r="E156" s="96"/>
      <c r="F156" s="97"/>
      <c r="G156" s="98">
        <f>SUM(G153:G155)</f>
        <v>170530.86800000002</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2</v>
      </c>
      <c r="G160" s="91">
        <f>SUM(E160*F160)</f>
        <v>12932.946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2</v>
      </c>
      <c r="G162" s="94">
        <f>SUM(E162*F162)</f>
        <v>84495.888000000006</v>
      </c>
      <c r="H162" s="88"/>
      <c r="I162" s="83"/>
    </row>
    <row r="163" spans="1:9" thickBot="1" x14ac:dyDescent="0.25">
      <c r="A163" s="142" t="s">
        <v>171</v>
      </c>
      <c r="B163" s="143"/>
      <c r="C163" s="144"/>
      <c r="D163" s="144"/>
      <c r="E163" s="144"/>
      <c r="F163" s="145"/>
      <c r="G163" s="146">
        <f>SUM(G160:G162)</f>
        <v>97428.834000000003</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4</v>
      </c>
      <c r="G167" s="91">
        <f>SUM(E167*F167)</f>
        <v>27351.324000000001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4</v>
      </c>
      <c r="G169" s="94">
        <f>SUM(E169*F169)</f>
        <v>178696.67200000002</v>
      </c>
      <c r="H169" s="88"/>
      <c r="I169" s="83"/>
    </row>
    <row r="170" spans="1:9" thickBot="1" x14ac:dyDescent="0.25">
      <c r="A170" s="95" t="s">
        <v>172</v>
      </c>
      <c r="B170" s="47"/>
      <c r="C170" s="96"/>
      <c r="D170" s="96"/>
      <c r="E170" s="96"/>
      <c r="F170" s="97"/>
      <c r="G170" s="98">
        <f>SUM(G167:G169)</f>
        <v>206047.99600000001</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2</v>
      </c>
      <c r="G174" s="91">
        <f>SUM(E174*F174)</f>
        <v>15128.802000000001</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2</v>
      </c>
      <c r="G176" s="94">
        <f>SUM(E176*F176)</f>
        <v>98842.256000000008</v>
      </c>
      <c r="H176" s="88"/>
      <c r="I176" s="83"/>
    </row>
    <row r="177" spans="1:9" thickBot="1" x14ac:dyDescent="0.25">
      <c r="A177" s="95" t="s">
        <v>173</v>
      </c>
      <c r="B177" s="47"/>
      <c r="C177" s="96"/>
      <c r="D177" s="96"/>
      <c r="E177" s="96"/>
      <c r="F177" s="97"/>
      <c r="G177" s="98">
        <f>SUM(G174:G176)</f>
        <v>113971.058</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2</v>
      </c>
      <c r="G181" s="91">
        <f>SUM(E181*F181)</f>
        <v>15806.934000000001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2</v>
      </c>
      <c r="G183" s="94">
        <f>SUM(E183*F183)</f>
        <v>103272.75200000002</v>
      </c>
      <c r="H183" s="88"/>
      <c r="I183" s="83"/>
    </row>
    <row r="184" spans="1:9" thickBot="1" x14ac:dyDescent="0.25">
      <c r="A184" s="95" t="s">
        <v>174</v>
      </c>
      <c r="B184" s="47"/>
      <c r="C184" s="96"/>
      <c r="D184" s="96"/>
      <c r="E184" s="96"/>
      <c r="F184" s="97"/>
      <c r="G184" s="98">
        <f>SUM(G181:G183)</f>
        <v>119079.68600000002</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2</v>
      </c>
      <c r="G188" s="91">
        <f>SUM(E188*F188)</f>
        <v>17518.41</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2</v>
      </c>
      <c r="G190" s="94">
        <f>SUM(E190*F190)</f>
        <v>114454.48000000001</v>
      </c>
      <c r="H190" s="88"/>
      <c r="I190" s="83"/>
    </row>
    <row r="191" spans="1:9" thickBot="1" x14ac:dyDescent="0.25">
      <c r="A191" s="95" t="s">
        <v>175</v>
      </c>
      <c r="B191" s="47"/>
      <c r="C191" s="96"/>
      <c r="D191" s="96"/>
      <c r="E191" s="96"/>
      <c r="F191" s="97"/>
      <c r="G191" s="98">
        <f>SUM(G188:G190)</f>
        <v>131972.89000000001</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0.28275</v>
      </c>
      <c r="E195" s="86">
        <f>SUM(B195)*D195</f>
        <v>1391.6955</v>
      </c>
      <c r="F195" s="86"/>
      <c r="G195" s="122"/>
      <c r="H195" s="73"/>
      <c r="I195" s="121"/>
    </row>
    <row r="196" spans="1:9" thickBot="1" x14ac:dyDescent="0.25">
      <c r="A196" s="128" t="s">
        <v>83</v>
      </c>
      <c r="B196" s="45">
        <v>4922</v>
      </c>
      <c r="C196" s="106" t="s">
        <v>78</v>
      </c>
      <c r="D196" s="216">
        <v>8.5214999999999996</v>
      </c>
      <c r="E196" s="86">
        <f t="shared" ref="E196:E218" si="3">SUM(B196)*D196</f>
        <v>41942.822999999997</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60.245249999999999</v>
      </c>
      <c r="E198" s="86">
        <f t="shared" si="3"/>
        <v>34641.018749999996</v>
      </c>
      <c r="F198" s="86"/>
      <c r="G198" s="122"/>
      <c r="H198" s="73"/>
      <c r="I198" s="121"/>
    </row>
    <row r="199" spans="1:9" ht="15" x14ac:dyDescent="0.2">
      <c r="A199" s="105" t="s">
        <v>221</v>
      </c>
      <c r="B199" s="45">
        <v>0</v>
      </c>
      <c r="C199" s="106" t="s">
        <v>78</v>
      </c>
      <c r="D199" s="216">
        <v>36.903750000000002</v>
      </c>
      <c r="E199" s="86">
        <f t="shared" si="3"/>
        <v>0</v>
      </c>
      <c r="F199" s="86"/>
      <c r="G199" s="122"/>
      <c r="H199" s="73"/>
      <c r="I199" s="121"/>
    </row>
    <row r="200" spans="1:9" ht="15" x14ac:dyDescent="0.2">
      <c r="A200" s="105" t="s">
        <v>224</v>
      </c>
      <c r="B200" s="45">
        <v>84</v>
      </c>
      <c r="C200" s="106" t="s">
        <v>78</v>
      </c>
      <c r="D200" s="216">
        <v>61.785749999999993</v>
      </c>
      <c r="E200" s="86">
        <f t="shared" si="3"/>
        <v>5190.0029999999997</v>
      </c>
      <c r="F200" s="86"/>
      <c r="G200" s="122"/>
      <c r="H200" s="73"/>
      <c r="I200" s="121"/>
    </row>
    <row r="201" spans="1:9" ht="15" x14ac:dyDescent="0.2">
      <c r="A201" s="105" t="s">
        <v>113</v>
      </c>
      <c r="B201" s="45">
        <v>441</v>
      </c>
      <c r="C201" s="106" t="s">
        <v>78</v>
      </c>
      <c r="D201" s="216">
        <v>36.913499999999999</v>
      </c>
      <c r="E201" s="86">
        <f t="shared" si="3"/>
        <v>16278.853499999999</v>
      </c>
      <c r="F201" s="86"/>
      <c r="G201" s="122"/>
      <c r="H201" s="73"/>
      <c r="I201" s="121"/>
    </row>
    <row r="202" spans="1:9" thickBot="1" x14ac:dyDescent="0.25">
      <c r="A202" s="128" t="s">
        <v>223</v>
      </c>
      <c r="B202" s="45">
        <v>541</v>
      </c>
      <c r="C202" s="106" t="s">
        <v>78</v>
      </c>
      <c r="D202" s="216">
        <v>58.090499999999999</v>
      </c>
      <c r="E202" s="86">
        <f t="shared" si="3"/>
        <v>31426.960500000001</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14.10825</v>
      </c>
      <c r="E204" s="86">
        <f t="shared" si="3"/>
        <v>25324.30875</v>
      </c>
      <c r="F204" s="86"/>
      <c r="G204" s="122"/>
      <c r="H204" s="73"/>
      <c r="I204" s="121"/>
    </row>
    <row r="205" spans="1:9" ht="15" x14ac:dyDescent="0.2">
      <c r="A205" s="105" t="s">
        <v>86</v>
      </c>
      <c r="B205" s="45">
        <v>449</v>
      </c>
      <c r="C205" s="106" t="s">
        <v>78</v>
      </c>
      <c r="D205" s="216">
        <v>25.96425</v>
      </c>
      <c r="E205" s="86">
        <f t="shared" si="3"/>
        <v>11657.948249999999</v>
      </c>
      <c r="F205" s="86"/>
      <c r="G205" s="122"/>
      <c r="H205" s="73"/>
      <c r="I205" s="121"/>
    </row>
    <row r="206" spans="1:9" ht="15" x14ac:dyDescent="0.2">
      <c r="A206" s="100" t="s">
        <v>144</v>
      </c>
      <c r="B206" s="48">
        <v>20</v>
      </c>
      <c r="C206" s="48" t="s">
        <v>138</v>
      </c>
      <c r="D206" s="217">
        <v>165.89625000000001</v>
      </c>
      <c r="E206" s="86">
        <f t="shared" si="3"/>
        <v>3317.9250000000002</v>
      </c>
      <c r="F206" s="86"/>
      <c r="G206" s="122"/>
      <c r="H206" s="73"/>
      <c r="I206" s="121"/>
    </row>
    <row r="207" spans="1:9" ht="15" x14ac:dyDescent="0.2">
      <c r="A207" s="105" t="s">
        <v>252</v>
      </c>
      <c r="B207" s="45">
        <v>307</v>
      </c>
      <c r="C207" s="106" t="s">
        <v>117</v>
      </c>
      <c r="D207" s="216">
        <v>55.964999999999996</v>
      </c>
      <c r="E207" s="86">
        <f t="shared" si="3"/>
        <v>17181.254999999997</v>
      </c>
      <c r="F207" s="86"/>
      <c r="G207" s="122"/>
      <c r="H207" s="73"/>
      <c r="I207" s="121"/>
    </row>
    <row r="208" spans="1:9" thickBot="1" x14ac:dyDescent="0.25">
      <c r="A208" s="128" t="s">
        <v>253</v>
      </c>
      <c r="B208" s="45">
        <v>276</v>
      </c>
      <c r="C208" s="106" t="s">
        <v>117</v>
      </c>
      <c r="D208" s="216">
        <v>67.274999999999991</v>
      </c>
      <c r="E208" s="86">
        <f t="shared" si="3"/>
        <v>18567.899999999998</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2925</v>
      </c>
      <c r="E211" s="86">
        <f t="shared" si="3"/>
        <v>58500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417420.69124999997</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363887.72279000003</v>
      </c>
      <c r="H224" s="33"/>
      <c r="I224" s="147"/>
    </row>
    <row r="225" spans="1:9" s="30" customFormat="1" ht="15" x14ac:dyDescent="0.2">
      <c r="A225" s="114" t="s">
        <v>147</v>
      </c>
      <c r="B225" s="101"/>
      <c r="C225" s="102"/>
      <c r="D225" s="102"/>
      <c r="E225" s="102"/>
      <c r="F225" s="138"/>
      <c r="G225" s="108">
        <f>SUM(G146,G153,G160,G167,G174,G181,G188)</f>
        <v>144934.74000000002</v>
      </c>
      <c r="H225" s="33"/>
      <c r="I225" s="147"/>
    </row>
    <row r="226" spans="1:9" s="30" customFormat="1" ht="15" x14ac:dyDescent="0.2">
      <c r="A226" s="114" t="s">
        <v>148</v>
      </c>
      <c r="B226" s="101"/>
      <c r="C226" s="102"/>
      <c r="D226" s="102"/>
      <c r="E226" s="102"/>
      <c r="F226" s="138"/>
      <c r="G226" s="108">
        <f>SUM(G148,G155,G162,G169,G176,G183,G190)</f>
        <v>920012.72000000009</v>
      </c>
      <c r="H226" s="33"/>
      <c r="I226" s="147"/>
    </row>
    <row r="227" spans="1:9" s="30" customFormat="1" ht="15" x14ac:dyDescent="0.2">
      <c r="A227" s="114" t="s">
        <v>149</v>
      </c>
      <c r="B227" s="101"/>
      <c r="C227" s="102"/>
      <c r="D227" s="102"/>
      <c r="E227" s="102"/>
      <c r="F227" s="138"/>
      <c r="G227" s="108">
        <f>SUM(G220)</f>
        <v>417420.69124999997</v>
      </c>
      <c r="H227" s="33"/>
      <c r="I227" s="147"/>
    </row>
    <row r="228" spans="1:9" s="30" customFormat="1" ht="15" x14ac:dyDescent="0.2">
      <c r="A228" s="114" t="s">
        <v>196</v>
      </c>
      <c r="B228" s="153"/>
      <c r="C228" s="102"/>
      <c r="D228" s="102"/>
      <c r="E228" s="102"/>
      <c r="F228" s="138"/>
      <c r="G228" s="108">
        <f>SUM(G224:G227)*3%</f>
        <v>55387.676221199996</v>
      </c>
      <c r="H228" s="33"/>
      <c r="I228" s="147"/>
    </row>
    <row r="229" spans="1:9" s="30" customFormat="1" ht="15" x14ac:dyDescent="0.2">
      <c r="A229" s="114" t="s">
        <v>197</v>
      </c>
      <c r="B229" s="101"/>
      <c r="C229" s="102"/>
      <c r="D229" s="102"/>
      <c r="E229" s="102"/>
      <c r="F229" s="138"/>
      <c r="G229" s="108">
        <f>SUM(G224:G228)*E140</f>
        <v>133115.04851828402</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2034758.5987794839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249</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7" t="s">
        <v>243</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6.75"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40</v>
      </c>
      <c r="C277" s="48" t="s">
        <v>27</v>
      </c>
      <c r="D277" s="221">
        <v>2.5000000000000001E-2</v>
      </c>
      <c r="E277" s="54">
        <f>SUM(B277)*D277</f>
        <v>1</v>
      </c>
      <c r="F277" s="251" t="s">
        <v>279</v>
      </c>
      <c r="G277" s="299"/>
      <c r="H277" s="299"/>
      <c r="I277" s="253"/>
    </row>
    <row r="278" spans="1:9" s="30" customFormat="1" ht="15" x14ac:dyDescent="0.2">
      <c r="A278" s="55" t="s">
        <v>13</v>
      </c>
      <c r="B278" s="48">
        <v>40</v>
      </c>
      <c r="C278" s="48" t="s">
        <v>27</v>
      </c>
      <c r="D278" s="221">
        <v>368.75</v>
      </c>
      <c r="E278" s="54">
        <f t="shared" ref="E278:E285" si="5">SUM(B278)*D278</f>
        <v>14750</v>
      </c>
      <c r="F278" s="251"/>
      <c r="G278" s="299"/>
      <c r="H278" s="299"/>
      <c r="I278" s="253"/>
    </row>
    <row r="279" spans="1:9" s="30" customFormat="1" ht="15" x14ac:dyDescent="0.2">
      <c r="A279" s="55" t="s">
        <v>15</v>
      </c>
      <c r="B279" s="48">
        <v>40</v>
      </c>
      <c r="C279" s="48" t="s">
        <v>27</v>
      </c>
      <c r="D279" s="221">
        <v>2.5000000000000001E-2</v>
      </c>
      <c r="E279" s="54">
        <f t="shared" si="5"/>
        <v>1</v>
      </c>
      <c r="F279" s="251" t="s">
        <v>281</v>
      </c>
      <c r="G279" s="299"/>
      <c r="H279" s="299"/>
      <c r="I279" s="253"/>
    </row>
    <row r="280" spans="1:9" s="30" customFormat="1" ht="15" x14ac:dyDescent="0.2">
      <c r="A280" s="55" t="s">
        <v>16</v>
      </c>
      <c r="B280" s="48">
        <v>40</v>
      </c>
      <c r="C280" s="48" t="s">
        <v>27</v>
      </c>
      <c r="D280" s="221">
        <v>1200</v>
      </c>
      <c r="E280" s="54">
        <f t="shared" si="5"/>
        <v>48000</v>
      </c>
      <c r="F280" s="251"/>
      <c r="G280" s="299"/>
      <c r="H280" s="299"/>
      <c r="I280" s="253"/>
    </row>
    <row r="281" spans="1:9" s="30" customFormat="1" ht="15" x14ac:dyDescent="0.2">
      <c r="A281" s="55" t="s">
        <v>125</v>
      </c>
      <c r="B281" s="48">
        <v>40</v>
      </c>
      <c r="C281" s="48" t="s">
        <v>27</v>
      </c>
      <c r="D281" s="221">
        <v>2.5000000000000001E-2</v>
      </c>
      <c r="E281" s="54">
        <f t="shared" si="5"/>
        <v>1</v>
      </c>
      <c r="F281" s="251" t="s">
        <v>282</v>
      </c>
      <c r="G281" s="299"/>
      <c r="H281" s="299"/>
      <c r="I281" s="253"/>
    </row>
    <row r="282" spans="1:9" s="30" customFormat="1" ht="15" x14ac:dyDescent="0.2">
      <c r="A282" s="55" t="s">
        <v>123</v>
      </c>
      <c r="B282" s="48">
        <v>40</v>
      </c>
      <c r="C282" s="48" t="s">
        <v>27</v>
      </c>
      <c r="D282" s="221">
        <v>424.38</v>
      </c>
      <c r="E282" s="54">
        <f t="shared" si="5"/>
        <v>16975.2</v>
      </c>
      <c r="F282" s="251"/>
      <c r="G282" s="299"/>
      <c r="H282" s="299"/>
      <c r="I282" s="253"/>
    </row>
    <row r="283" spans="1:9" s="30" customFormat="1" ht="15" x14ac:dyDescent="0.2">
      <c r="A283" s="55" t="s">
        <v>17</v>
      </c>
      <c r="B283" s="48">
        <v>40</v>
      </c>
      <c r="C283" s="48" t="s">
        <v>27</v>
      </c>
      <c r="D283" s="221">
        <v>404.25</v>
      </c>
      <c r="E283" s="54">
        <f t="shared" si="5"/>
        <v>16170</v>
      </c>
      <c r="F283" s="251"/>
      <c r="G283" s="299"/>
      <c r="H283" s="299"/>
      <c r="I283" s="253"/>
    </row>
    <row r="284" spans="1:9" s="30" customFormat="1" ht="15" x14ac:dyDescent="0.2">
      <c r="A284" s="55" t="s">
        <v>18</v>
      </c>
      <c r="B284" s="48">
        <v>40</v>
      </c>
      <c r="C284" s="48" t="s">
        <v>27</v>
      </c>
      <c r="D284" s="221">
        <v>2.5000000000000001E-2</v>
      </c>
      <c r="E284" s="54">
        <f t="shared" si="5"/>
        <v>1</v>
      </c>
      <c r="F284" s="251" t="s">
        <v>270</v>
      </c>
      <c r="G284" s="299"/>
      <c r="H284" s="299"/>
      <c r="I284" s="253"/>
    </row>
    <row r="285" spans="1:9" s="30" customFormat="1" thickBot="1" x14ac:dyDescent="0.25">
      <c r="A285" s="55" t="s">
        <v>19</v>
      </c>
      <c r="B285" s="48">
        <v>40</v>
      </c>
      <c r="C285" s="48" t="s">
        <v>27</v>
      </c>
      <c r="D285" s="221">
        <v>55</v>
      </c>
      <c r="E285" s="54">
        <f t="shared" si="5"/>
        <v>2200</v>
      </c>
      <c r="F285" s="251"/>
      <c r="G285" s="299"/>
      <c r="H285" s="299"/>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21">
        <v>1500</v>
      </c>
      <c r="E287" s="54">
        <f t="shared" ref="E287:E349" si="6">SUM(B287)*D287</f>
        <v>1500</v>
      </c>
      <c r="F287" s="251"/>
      <c r="G287" s="299"/>
      <c r="H287" s="299"/>
      <c r="I287" s="253"/>
    </row>
    <row r="288" spans="1:9" s="30" customFormat="1" ht="15" x14ac:dyDescent="0.2">
      <c r="A288" s="55" t="s">
        <v>45</v>
      </c>
      <c r="B288" s="48">
        <v>40</v>
      </c>
      <c r="C288" s="48" t="s">
        <v>27</v>
      </c>
      <c r="D288" s="221">
        <v>27.5</v>
      </c>
      <c r="E288" s="54">
        <f t="shared" si="6"/>
        <v>1100</v>
      </c>
      <c r="F288" s="251" t="s">
        <v>288</v>
      </c>
      <c r="G288" s="299"/>
      <c r="H288" s="299"/>
      <c r="I288" s="253"/>
    </row>
    <row r="289" spans="1:9" s="30" customFormat="1" ht="15" x14ac:dyDescent="0.2">
      <c r="A289" s="58" t="s">
        <v>47</v>
      </c>
      <c r="B289" s="48">
        <v>40</v>
      </c>
      <c r="C289" s="48" t="s">
        <v>27</v>
      </c>
      <c r="D289" s="221">
        <v>27.5</v>
      </c>
      <c r="E289" s="54">
        <f t="shared" si="6"/>
        <v>1100</v>
      </c>
      <c r="F289" s="251" t="s">
        <v>288</v>
      </c>
      <c r="G289" s="299"/>
      <c r="H289" s="299"/>
      <c r="I289" s="253"/>
    </row>
    <row r="290" spans="1:9" s="30" customFormat="1" ht="15" x14ac:dyDescent="0.2">
      <c r="A290" s="58" t="s">
        <v>21</v>
      </c>
      <c r="B290" s="48">
        <v>40</v>
      </c>
      <c r="C290" s="48" t="s">
        <v>27</v>
      </c>
      <c r="D290" s="221">
        <v>26.25</v>
      </c>
      <c r="E290" s="54">
        <f t="shared" si="6"/>
        <v>1050</v>
      </c>
      <c r="F290" s="251" t="s">
        <v>269</v>
      </c>
      <c r="G290" s="299"/>
      <c r="H290" s="299"/>
      <c r="I290" s="253"/>
    </row>
    <row r="291" spans="1:9" s="30" customFormat="1" ht="15" x14ac:dyDescent="0.2">
      <c r="A291" s="58" t="s">
        <v>22</v>
      </c>
      <c r="B291" s="48">
        <v>40</v>
      </c>
      <c r="C291" s="48" t="s">
        <v>27</v>
      </c>
      <c r="D291" s="221">
        <v>26.25</v>
      </c>
      <c r="E291" s="54">
        <f t="shared" si="6"/>
        <v>1050</v>
      </c>
      <c r="F291" s="251" t="s">
        <v>269</v>
      </c>
      <c r="G291" s="299"/>
      <c r="H291" s="299"/>
      <c r="I291" s="253"/>
    </row>
    <row r="292" spans="1:9" s="30" customFormat="1" ht="15" x14ac:dyDescent="0.2">
      <c r="A292" s="58" t="s">
        <v>23</v>
      </c>
      <c r="B292" s="48">
        <v>40</v>
      </c>
      <c r="C292" s="48" t="s">
        <v>27</v>
      </c>
      <c r="D292" s="221">
        <v>55</v>
      </c>
      <c r="E292" s="54">
        <f t="shared" si="6"/>
        <v>2200</v>
      </c>
      <c r="F292" s="251"/>
      <c r="G292" s="252"/>
      <c r="H292" s="252"/>
      <c r="I292" s="253"/>
    </row>
    <row r="293" spans="1:9" s="30" customFormat="1" ht="15" x14ac:dyDescent="0.2">
      <c r="A293" s="58" t="s">
        <v>48</v>
      </c>
      <c r="B293" s="48">
        <v>40</v>
      </c>
      <c r="C293" s="48" t="s">
        <v>27</v>
      </c>
      <c r="D293" s="221">
        <v>11</v>
      </c>
      <c r="E293" s="54">
        <f t="shared" si="6"/>
        <v>440</v>
      </c>
      <c r="F293" s="251"/>
      <c r="G293" s="252"/>
      <c r="H293" s="252"/>
      <c r="I293" s="253"/>
    </row>
    <row r="294" spans="1:9" s="30" customFormat="1" ht="15" x14ac:dyDescent="0.2">
      <c r="A294" s="55" t="s">
        <v>124</v>
      </c>
      <c r="B294" s="48">
        <v>40</v>
      </c>
      <c r="C294" s="48" t="s">
        <v>27</v>
      </c>
      <c r="D294" s="221">
        <v>18.75</v>
      </c>
      <c r="E294" s="54">
        <f t="shared" si="6"/>
        <v>750</v>
      </c>
      <c r="F294" s="251"/>
      <c r="G294" s="252"/>
      <c r="H294" s="252"/>
      <c r="I294" s="253"/>
    </row>
    <row r="295" spans="1:9" s="30" customFormat="1" ht="15" x14ac:dyDescent="0.2">
      <c r="A295" s="55" t="s">
        <v>28</v>
      </c>
      <c r="B295" s="48">
        <v>40</v>
      </c>
      <c r="C295" s="48" t="s">
        <v>27</v>
      </c>
      <c r="D295" s="221">
        <v>50</v>
      </c>
      <c r="E295" s="54">
        <f t="shared" si="6"/>
        <v>2000</v>
      </c>
      <c r="F295" s="251"/>
      <c r="G295" s="252"/>
      <c r="H295" s="252"/>
      <c r="I295" s="253"/>
    </row>
    <row r="296" spans="1:9" s="30" customFormat="1" ht="15.75" customHeight="1" x14ac:dyDescent="0.2">
      <c r="A296" s="57" t="s">
        <v>29</v>
      </c>
      <c r="B296" s="48">
        <v>40</v>
      </c>
      <c r="C296" s="48" t="s">
        <v>27</v>
      </c>
      <c r="D296" s="221">
        <v>28.31</v>
      </c>
      <c r="E296" s="54">
        <f t="shared" si="6"/>
        <v>1132.3999999999999</v>
      </c>
      <c r="F296" s="251"/>
      <c r="G296" s="252"/>
      <c r="H296" s="252"/>
      <c r="I296" s="253"/>
    </row>
    <row r="297" spans="1:9" s="30" customFormat="1" ht="15.75" customHeight="1" x14ac:dyDescent="0.2">
      <c r="A297" s="55" t="s">
        <v>26</v>
      </c>
      <c r="B297" s="48">
        <v>1</v>
      </c>
      <c r="C297" s="48" t="s">
        <v>31</v>
      </c>
      <c r="D297" s="221">
        <v>50</v>
      </c>
      <c r="E297" s="54">
        <f t="shared" si="6"/>
        <v>50</v>
      </c>
      <c r="F297" s="251"/>
      <c r="G297" s="252"/>
      <c r="H297" s="252"/>
      <c r="I297" s="253"/>
    </row>
    <row r="298" spans="1:9" s="30" customFormat="1" ht="15.75" customHeight="1" x14ac:dyDescent="0.2">
      <c r="A298" s="55" t="s">
        <v>44</v>
      </c>
      <c r="B298" s="48">
        <v>1</v>
      </c>
      <c r="C298" s="48" t="s">
        <v>31</v>
      </c>
      <c r="D298" s="221">
        <v>500</v>
      </c>
      <c r="E298" s="54">
        <f t="shared" si="6"/>
        <v>500</v>
      </c>
      <c r="F298" s="251"/>
      <c r="G298" s="252"/>
      <c r="H298" s="252"/>
      <c r="I298" s="253"/>
    </row>
    <row r="299" spans="1:9" s="30" customFormat="1" ht="15.75" customHeight="1" thickBot="1" x14ac:dyDescent="0.25">
      <c r="A299" s="169" t="s">
        <v>195</v>
      </c>
      <c r="B299" s="48">
        <v>1</v>
      </c>
      <c r="C299" s="48" t="s">
        <v>31</v>
      </c>
      <c r="D299" s="221">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186" t="s">
        <v>32</v>
      </c>
      <c r="B301" s="187">
        <v>40</v>
      </c>
      <c r="C301" s="187" t="s">
        <v>27</v>
      </c>
      <c r="D301" s="213">
        <v>55</v>
      </c>
      <c r="E301" s="188">
        <f t="shared" si="6"/>
        <v>2200</v>
      </c>
      <c r="F301" s="260"/>
      <c r="G301" s="261"/>
      <c r="H301" s="261"/>
      <c r="I301" s="262"/>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21">
        <v>1181.7</v>
      </c>
      <c r="E303" s="54">
        <f t="shared" si="6"/>
        <v>1181.7</v>
      </c>
      <c r="F303" s="251"/>
      <c r="G303" s="252"/>
      <c r="H303" s="252"/>
      <c r="I303" s="253"/>
    </row>
    <row r="304" spans="1:9" s="30" customFormat="1" ht="15.75" customHeight="1" x14ac:dyDescent="0.2">
      <c r="A304" s="55" t="s">
        <v>129</v>
      </c>
      <c r="B304" s="168">
        <v>1</v>
      </c>
      <c r="C304" s="168" t="s">
        <v>77</v>
      </c>
      <c r="D304" s="221">
        <v>1000</v>
      </c>
      <c r="E304" s="54">
        <f t="shared" si="6"/>
        <v>1000</v>
      </c>
      <c r="F304" s="251"/>
      <c r="G304" s="252"/>
      <c r="H304" s="252"/>
      <c r="I304" s="253"/>
    </row>
    <row r="305" spans="1:9" s="30" customFormat="1" ht="15.75" customHeight="1" x14ac:dyDescent="0.2">
      <c r="A305" s="55" t="s">
        <v>51</v>
      </c>
      <c r="B305" s="48">
        <v>1</v>
      </c>
      <c r="C305" s="168" t="s">
        <v>77</v>
      </c>
      <c r="D305" s="221">
        <v>370</v>
      </c>
      <c r="E305" s="54">
        <f t="shared" si="6"/>
        <v>370</v>
      </c>
      <c r="F305" s="251"/>
      <c r="G305" s="252"/>
      <c r="H305" s="252"/>
      <c r="I305" s="253"/>
    </row>
    <row r="306" spans="1:9" s="30" customFormat="1" ht="15.75" customHeight="1" x14ac:dyDescent="0.2">
      <c r="A306" s="55" t="s">
        <v>52</v>
      </c>
      <c r="B306" s="48">
        <v>1</v>
      </c>
      <c r="C306" s="168" t="s">
        <v>77</v>
      </c>
      <c r="D306" s="221">
        <v>5378.69</v>
      </c>
      <c r="E306" s="54">
        <f t="shared" si="6"/>
        <v>5378.69</v>
      </c>
      <c r="F306" s="251"/>
      <c r="G306" s="252"/>
      <c r="H306" s="252"/>
      <c r="I306" s="253"/>
    </row>
    <row r="307" spans="1:9" s="30" customFormat="1" ht="15.75" customHeight="1" thickBot="1" x14ac:dyDescent="0.25">
      <c r="A307" s="55" t="s">
        <v>98</v>
      </c>
      <c r="B307" s="168">
        <v>1</v>
      </c>
      <c r="C307" s="48" t="s">
        <v>77</v>
      </c>
      <c r="D307" s="221">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40</v>
      </c>
      <c r="C309" s="48" t="s">
        <v>27</v>
      </c>
      <c r="D309" s="221">
        <v>55.64</v>
      </c>
      <c r="E309" s="54">
        <f t="shared" si="6"/>
        <v>2225.6</v>
      </c>
      <c r="F309" s="251"/>
      <c r="G309" s="252"/>
      <c r="H309" s="252"/>
      <c r="I309" s="253"/>
    </row>
    <row r="310" spans="1:9" s="30" customFormat="1" ht="15.75" customHeight="1" x14ac:dyDescent="0.2">
      <c r="A310" s="55" t="s">
        <v>99</v>
      </c>
      <c r="B310" s="48">
        <v>40</v>
      </c>
      <c r="C310" s="48" t="s">
        <v>27</v>
      </c>
      <c r="D310" s="221">
        <v>15</v>
      </c>
      <c r="E310" s="54">
        <f t="shared" si="6"/>
        <v>600</v>
      </c>
      <c r="F310" s="251"/>
      <c r="G310" s="252"/>
      <c r="H310" s="252"/>
      <c r="I310" s="253"/>
    </row>
    <row r="311" spans="1:9" s="30" customFormat="1" ht="15.75" customHeight="1" x14ac:dyDescent="0.2">
      <c r="A311" s="55" t="s">
        <v>127</v>
      </c>
      <c r="B311" s="48">
        <v>40</v>
      </c>
      <c r="C311" s="48" t="s">
        <v>27</v>
      </c>
      <c r="D311" s="221">
        <v>176.38</v>
      </c>
      <c r="E311" s="54">
        <f t="shared" si="6"/>
        <v>7055.2</v>
      </c>
      <c r="F311" s="251"/>
      <c r="G311" s="252"/>
      <c r="H311" s="252"/>
      <c r="I311" s="253"/>
    </row>
    <row r="312" spans="1:9" s="30" customFormat="1" ht="15.75" customHeight="1" thickBot="1" x14ac:dyDescent="0.25">
      <c r="A312" s="55" t="s">
        <v>34</v>
      </c>
      <c r="B312" s="48">
        <v>40</v>
      </c>
      <c r="C312" s="48" t="s">
        <v>27</v>
      </c>
      <c r="D312" s="221">
        <v>12.5</v>
      </c>
      <c r="E312" s="54">
        <f t="shared" si="6"/>
        <v>500</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40</v>
      </c>
      <c r="C314" s="48" t="s">
        <v>27</v>
      </c>
      <c r="D314" s="221">
        <v>828</v>
      </c>
      <c r="E314" s="54">
        <f t="shared" si="6"/>
        <v>33120</v>
      </c>
      <c r="F314" s="251"/>
      <c r="G314" s="252"/>
      <c r="H314" s="252"/>
      <c r="I314" s="253"/>
    </row>
    <row r="315" spans="1:9" s="30" customFormat="1" ht="15.75" customHeight="1" x14ac:dyDescent="0.2">
      <c r="A315" s="55" t="s">
        <v>37</v>
      </c>
      <c r="B315" s="48">
        <v>1</v>
      </c>
      <c r="C315" s="48" t="s">
        <v>77</v>
      </c>
      <c r="D315" s="221">
        <v>310</v>
      </c>
      <c r="E315" s="54">
        <f t="shared" si="6"/>
        <v>310</v>
      </c>
      <c r="F315" s="251"/>
      <c r="G315" s="252"/>
      <c r="H315" s="252"/>
      <c r="I315" s="253"/>
    </row>
    <row r="316" spans="1:9" s="30" customFormat="1" ht="15.75" customHeight="1" x14ac:dyDescent="0.2">
      <c r="A316" s="55" t="s">
        <v>38</v>
      </c>
      <c r="B316" s="48">
        <v>1</v>
      </c>
      <c r="C316" s="48" t="s">
        <v>77</v>
      </c>
      <c r="D316" s="221">
        <v>1000</v>
      </c>
      <c r="E316" s="54">
        <f t="shared" si="6"/>
        <v>1000</v>
      </c>
      <c r="F316" s="251"/>
      <c r="G316" s="252"/>
      <c r="H316" s="252"/>
      <c r="I316" s="253"/>
    </row>
    <row r="317" spans="1:9" s="30" customFormat="1" ht="15.75" customHeight="1" x14ac:dyDescent="0.2">
      <c r="A317" s="55" t="s">
        <v>53</v>
      </c>
      <c r="B317" s="48">
        <v>1</v>
      </c>
      <c r="C317" s="48" t="s">
        <v>77</v>
      </c>
      <c r="D317" s="221">
        <v>1</v>
      </c>
      <c r="E317" s="54">
        <f t="shared" si="6"/>
        <v>1</v>
      </c>
      <c r="F317" s="251" t="s">
        <v>271</v>
      </c>
      <c r="G317" s="299"/>
      <c r="H317" s="299"/>
      <c r="I317" s="253"/>
    </row>
    <row r="318" spans="1:9" s="30" customFormat="1" ht="15.75" customHeight="1" thickBot="1" x14ac:dyDescent="0.25">
      <c r="A318" s="55" t="s">
        <v>54</v>
      </c>
      <c r="B318" s="48">
        <v>40</v>
      </c>
      <c r="C318" s="48" t="s">
        <v>27</v>
      </c>
      <c r="D318" s="221">
        <v>250</v>
      </c>
      <c r="E318" s="54">
        <f t="shared" si="6"/>
        <v>10000</v>
      </c>
      <c r="F318" s="251"/>
      <c r="G318" s="252"/>
      <c r="H318" s="252"/>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20</v>
      </c>
      <c r="C320" s="48" t="s">
        <v>27</v>
      </c>
      <c r="D320" s="221">
        <v>1120</v>
      </c>
      <c r="E320" s="54">
        <f t="shared" si="6"/>
        <v>22400</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20</v>
      </c>
      <c r="C322" s="48" t="s">
        <v>27</v>
      </c>
      <c r="D322" s="221">
        <v>30</v>
      </c>
      <c r="E322" s="54">
        <f t="shared" si="6"/>
        <v>600</v>
      </c>
      <c r="F322" s="251" t="s">
        <v>272</v>
      </c>
      <c r="G322" s="299"/>
      <c r="H322" s="299"/>
      <c r="I322" s="253"/>
    </row>
    <row r="323" spans="1:9" s="30" customFormat="1" ht="15.75" customHeight="1" x14ac:dyDescent="0.2">
      <c r="A323" s="59" t="s">
        <v>101</v>
      </c>
      <c r="B323" s="48">
        <v>20</v>
      </c>
      <c r="C323" s="48" t="s">
        <v>27</v>
      </c>
      <c r="D323" s="221">
        <v>15</v>
      </c>
      <c r="E323" s="54">
        <f t="shared" si="6"/>
        <v>300</v>
      </c>
      <c r="F323" s="251" t="s">
        <v>273</v>
      </c>
      <c r="G323" s="299"/>
      <c r="H323" s="299"/>
      <c r="I323" s="253"/>
    </row>
    <row r="324" spans="1:9" s="30" customFormat="1" ht="15.75" customHeight="1" x14ac:dyDescent="0.2">
      <c r="A324" s="59" t="s">
        <v>102</v>
      </c>
      <c r="B324" s="48">
        <v>20</v>
      </c>
      <c r="C324" s="48" t="s">
        <v>27</v>
      </c>
      <c r="D324" s="221">
        <v>120</v>
      </c>
      <c r="E324" s="54">
        <f t="shared" si="6"/>
        <v>2400</v>
      </c>
      <c r="F324" s="251"/>
      <c r="G324" s="299"/>
      <c r="H324" s="299"/>
      <c r="I324" s="253"/>
    </row>
    <row r="325" spans="1:9" s="30" customFormat="1" ht="15.75" customHeight="1" x14ac:dyDescent="0.2">
      <c r="A325" s="59" t="s">
        <v>103</v>
      </c>
      <c r="B325" s="48">
        <v>20</v>
      </c>
      <c r="C325" s="48" t="s">
        <v>27</v>
      </c>
      <c r="D325" s="221">
        <v>0.05</v>
      </c>
      <c r="E325" s="54">
        <f t="shared" si="6"/>
        <v>1</v>
      </c>
      <c r="F325" s="251" t="s">
        <v>277</v>
      </c>
      <c r="G325" s="299"/>
      <c r="H325" s="299"/>
      <c r="I325" s="253"/>
    </row>
    <row r="326" spans="1:9" s="30" customFormat="1" ht="15.75" customHeight="1" thickBot="1" x14ac:dyDescent="0.25">
      <c r="A326" s="57" t="s">
        <v>104</v>
      </c>
      <c r="B326" s="48">
        <v>20</v>
      </c>
      <c r="C326" s="48" t="s">
        <v>27</v>
      </c>
      <c r="D326" s="221">
        <v>56.25</v>
      </c>
      <c r="E326" s="54">
        <f t="shared" si="6"/>
        <v>1125</v>
      </c>
      <c r="F326" s="251"/>
      <c r="G326" s="299"/>
      <c r="H326" s="299"/>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21">
        <v>100</v>
      </c>
      <c r="E328" s="54">
        <f t="shared" si="6"/>
        <v>100</v>
      </c>
      <c r="F328" s="251"/>
      <c r="G328" s="299"/>
      <c r="H328" s="299"/>
      <c r="I328" s="253"/>
    </row>
    <row r="329" spans="1:9" s="30" customFormat="1" ht="15.75" customHeight="1" x14ac:dyDescent="0.2">
      <c r="A329" s="57" t="s">
        <v>60</v>
      </c>
      <c r="B329" s="48">
        <v>1</v>
      </c>
      <c r="C329" s="48" t="s">
        <v>77</v>
      </c>
      <c r="D329" s="221">
        <v>1</v>
      </c>
      <c r="E329" s="54">
        <f t="shared" si="6"/>
        <v>1</v>
      </c>
      <c r="F329" s="251" t="s">
        <v>284</v>
      </c>
      <c r="G329" s="299"/>
      <c r="H329" s="299"/>
      <c r="I329" s="253"/>
    </row>
    <row r="330" spans="1:9" s="30" customFormat="1" ht="15.75" customHeight="1" thickBot="1" x14ac:dyDescent="0.25">
      <c r="A330" s="57" t="s">
        <v>61</v>
      </c>
      <c r="B330" s="48">
        <v>1</v>
      </c>
      <c r="C330" s="48" t="s">
        <v>77</v>
      </c>
      <c r="D330" s="221">
        <v>1500</v>
      </c>
      <c r="E330" s="54">
        <f t="shared" si="6"/>
        <v>1500</v>
      </c>
      <c r="F330" s="251"/>
      <c r="G330" s="299"/>
      <c r="H330" s="299"/>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21">
        <v>39763.4</v>
      </c>
      <c r="E332" s="54">
        <f t="shared" si="6"/>
        <v>39763.4</v>
      </c>
      <c r="F332" s="251"/>
      <c r="G332" s="299"/>
      <c r="H332" s="299"/>
      <c r="I332" s="253"/>
    </row>
    <row r="333" spans="1:9" s="30" customFormat="1" ht="15.75" customHeight="1" x14ac:dyDescent="0.2">
      <c r="A333" s="59" t="s">
        <v>105</v>
      </c>
      <c r="B333" s="48">
        <v>1</v>
      </c>
      <c r="C333" s="48" t="s">
        <v>77</v>
      </c>
      <c r="D333" s="221">
        <v>1</v>
      </c>
      <c r="E333" s="54">
        <f t="shared" si="6"/>
        <v>1</v>
      </c>
      <c r="F333" s="251" t="s">
        <v>283</v>
      </c>
      <c r="G333" s="299"/>
      <c r="H333" s="299"/>
      <c r="I333" s="253"/>
    </row>
    <row r="334" spans="1:9" s="30" customFormat="1" ht="15.75" customHeight="1" thickBot="1" x14ac:dyDescent="0.25">
      <c r="A334" s="57" t="s">
        <v>106</v>
      </c>
      <c r="B334" s="48">
        <v>1</v>
      </c>
      <c r="C334" s="48" t="s">
        <v>77</v>
      </c>
      <c r="D334" s="221">
        <v>1</v>
      </c>
      <c r="E334" s="54">
        <f t="shared" si="6"/>
        <v>1</v>
      </c>
      <c r="F334" s="251" t="s">
        <v>280</v>
      </c>
      <c r="G334" s="299"/>
      <c r="H334" s="299"/>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21">
        <v>1000</v>
      </c>
      <c r="E336" s="54">
        <f t="shared" si="6"/>
        <v>1000</v>
      </c>
      <c r="F336" s="251"/>
      <c r="G336" s="299"/>
      <c r="H336" s="299"/>
      <c r="I336" s="253"/>
    </row>
    <row r="337" spans="1:9" s="30" customFormat="1" ht="15.75" customHeight="1" x14ac:dyDescent="0.2">
      <c r="A337" s="57" t="s">
        <v>107</v>
      </c>
      <c r="B337" s="48">
        <v>1</v>
      </c>
      <c r="C337" s="48" t="s">
        <v>77</v>
      </c>
      <c r="D337" s="221">
        <v>1</v>
      </c>
      <c r="E337" s="54">
        <f t="shared" si="6"/>
        <v>1</v>
      </c>
      <c r="F337" s="251" t="s">
        <v>287</v>
      </c>
      <c r="G337" s="299"/>
      <c r="H337" s="299"/>
      <c r="I337" s="253"/>
    </row>
    <row r="338" spans="1:9" s="30" customFormat="1" ht="15.75" customHeight="1" x14ac:dyDescent="0.2">
      <c r="A338" s="57" t="s">
        <v>64</v>
      </c>
      <c r="B338" s="48">
        <v>1</v>
      </c>
      <c r="C338" s="48" t="s">
        <v>77</v>
      </c>
      <c r="D338" s="221">
        <v>1</v>
      </c>
      <c r="E338" s="54">
        <f t="shared" si="6"/>
        <v>1</v>
      </c>
      <c r="F338" s="251" t="s">
        <v>284</v>
      </c>
      <c r="G338" s="299"/>
      <c r="H338" s="299"/>
      <c r="I338" s="253"/>
    </row>
    <row r="339" spans="1:9" s="30" customFormat="1" ht="15.75" customHeight="1" x14ac:dyDescent="0.2">
      <c r="A339" s="57" t="s">
        <v>65</v>
      </c>
      <c r="B339" s="48">
        <v>1</v>
      </c>
      <c r="C339" s="48" t="s">
        <v>77</v>
      </c>
      <c r="D339" s="221">
        <v>470</v>
      </c>
      <c r="E339" s="54">
        <f t="shared" si="6"/>
        <v>470</v>
      </c>
      <c r="F339" s="251"/>
      <c r="G339" s="299"/>
      <c r="H339" s="299"/>
      <c r="I339" s="253"/>
    </row>
    <row r="340" spans="1:9" s="30" customFormat="1" ht="15.75" customHeight="1" x14ac:dyDescent="0.2">
      <c r="A340" s="57" t="s">
        <v>66</v>
      </c>
      <c r="B340" s="48">
        <v>1</v>
      </c>
      <c r="C340" s="48" t="s">
        <v>77</v>
      </c>
      <c r="D340" s="221">
        <v>1100</v>
      </c>
      <c r="E340" s="54">
        <f t="shared" si="6"/>
        <v>1100</v>
      </c>
      <c r="F340" s="251"/>
      <c r="G340" s="299"/>
      <c r="H340" s="299"/>
      <c r="I340" s="253"/>
    </row>
    <row r="341" spans="1:9" s="30" customFormat="1" ht="15.75" customHeight="1" x14ac:dyDescent="0.2">
      <c r="A341" s="57" t="s">
        <v>67</v>
      </c>
      <c r="B341" s="48">
        <v>1</v>
      </c>
      <c r="C341" s="48" t="s">
        <v>77</v>
      </c>
      <c r="D341" s="221">
        <v>660</v>
      </c>
      <c r="E341" s="54">
        <f t="shared" si="6"/>
        <v>660</v>
      </c>
      <c r="F341" s="251"/>
      <c r="G341" s="299"/>
      <c r="H341" s="299"/>
      <c r="I341" s="253"/>
    </row>
    <row r="342" spans="1:9" s="30" customFormat="1" ht="15.75" customHeight="1" x14ac:dyDescent="0.2">
      <c r="A342" s="57" t="s">
        <v>133</v>
      </c>
      <c r="B342" s="48">
        <v>1</v>
      </c>
      <c r="C342" s="48" t="s">
        <v>77</v>
      </c>
      <c r="D342" s="221">
        <v>3400</v>
      </c>
      <c r="E342" s="54">
        <f t="shared" si="6"/>
        <v>3400</v>
      </c>
      <c r="F342" s="251"/>
      <c r="G342" s="299"/>
      <c r="H342" s="299"/>
      <c r="I342" s="253"/>
    </row>
    <row r="343" spans="1:9" s="30" customFormat="1" ht="15.75" customHeight="1" x14ac:dyDescent="0.2">
      <c r="A343" s="57" t="s">
        <v>132</v>
      </c>
      <c r="B343" s="48">
        <v>1</v>
      </c>
      <c r="C343" s="48" t="s">
        <v>77</v>
      </c>
      <c r="D343" s="221">
        <v>232</v>
      </c>
      <c r="E343" s="54">
        <f t="shared" si="6"/>
        <v>232</v>
      </c>
      <c r="F343" s="251" t="s">
        <v>285</v>
      </c>
      <c r="G343" s="299"/>
      <c r="H343" s="299"/>
      <c r="I343" s="253"/>
    </row>
    <row r="344" spans="1:9" s="30" customFormat="1" ht="15.75" customHeight="1" x14ac:dyDescent="0.2">
      <c r="A344" s="57" t="s">
        <v>140</v>
      </c>
      <c r="B344" s="48">
        <v>1</v>
      </c>
      <c r="C344" s="48" t="s">
        <v>77</v>
      </c>
      <c r="D344" s="221">
        <f>(7966.2+1750)+(2000)+(307)+(500)+(371)</f>
        <v>12894.2</v>
      </c>
      <c r="E344" s="54">
        <f t="shared" si="6"/>
        <v>12894.2</v>
      </c>
      <c r="F344" s="251" t="s">
        <v>235</v>
      </c>
      <c r="G344" s="299"/>
      <c r="H344" s="299"/>
      <c r="I344" s="253"/>
    </row>
    <row r="345" spans="1:9" s="30" customFormat="1" ht="15.75" customHeight="1" thickBot="1" x14ac:dyDescent="0.25">
      <c r="A345" s="57" t="s">
        <v>190</v>
      </c>
      <c r="B345" s="48">
        <v>1</v>
      </c>
      <c r="C345" s="48" t="s">
        <v>77</v>
      </c>
      <c r="D345" s="221">
        <v>12050</v>
      </c>
      <c r="E345" s="54">
        <f t="shared" si="6"/>
        <v>12050</v>
      </c>
      <c r="F345" s="251" t="s">
        <v>207</v>
      </c>
      <c r="G345" s="299"/>
      <c r="H345" s="299"/>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21">
        <v>2000</v>
      </c>
      <c r="E347" s="54">
        <f t="shared" si="6"/>
        <v>2000</v>
      </c>
      <c r="F347" s="251"/>
      <c r="G347" s="299"/>
      <c r="H347" s="299"/>
      <c r="I347" s="253"/>
    </row>
    <row r="348" spans="1:9" s="30" customFormat="1" ht="15.75" customHeight="1" x14ac:dyDescent="0.2">
      <c r="A348" s="57" t="s">
        <v>70</v>
      </c>
      <c r="B348" s="48">
        <v>1</v>
      </c>
      <c r="C348" s="48" t="s">
        <v>77</v>
      </c>
      <c r="D348" s="221">
        <v>572</v>
      </c>
      <c r="E348" s="54">
        <f t="shared" si="6"/>
        <v>572</v>
      </c>
      <c r="F348" s="251"/>
      <c r="G348" s="299"/>
      <c r="H348" s="299"/>
      <c r="I348" s="253"/>
    </row>
    <row r="349" spans="1:9" s="30" customFormat="1" ht="15.75" customHeight="1" x14ac:dyDescent="0.2">
      <c r="A349" s="55" t="s">
        <v>42</v>
      </c>
      <c r="B349" s="48">
        <v>1</v>
      </c>
      <c r="C349" s="48" t="s">
        <v>31</v>
      </c>
      <c r="D349" s="221">
        <v>100</v>
      </c>
      <c r="E349" s="54">
        <f t="shared" si="6"/>
        <v>100</v>
      </c>
      <c r="F349" s="251"/>
      <c r="G349" s="299"/>
      <c r="H349" s="299"/>
      <c r="I349" s="253"/>
    </row>
    <row r="350" spans="1:9" s="30" customFormat="1" ht="15.75" customHeight="1" x14ac:dyDescent="0.2">
      <c r="A350" s="57" t="s">
        <v>134</v>
      </c>
      <c r="B350" s="48">
        <v>1</v>
      </c>
      <c r="C350" s="48" t="s">
        <v>77</v>
      </c>
      <c r="D350" s="221">
        <v>1</v>
      </c>
      <c r="E350" s="54">
        <f t="shared" ref="E350:E366" si="7">SUM(B350)*D350</f>
        <v>1</v>
      </c>
      <c r="F350" s="251" t="s">
        <v>286</v>
      </c>
      <c r="G350" s="299"/>
      <c r="H350" s="299"/>
      <c r="I350" s="253"/>
    </row>
    <row r="351" spans="1:9" s="30" customFormat="1" ht="15.75" customHeight="1" thickBot="1" x14ac:dyDescent="0.25">
      <c r="A351" s="57" t="s">
        <v>71</v>
      </c>
      <c r="B351" s="48">
        <v>1</v>
      </c>
      <c r="C351" s="48" t="s">
        <v>77</v>
      </c>
      <c r="D351" s="221">
        <v>2300</v>
      </c>
      <c r="E351" s="54">
        <f t="shared" si="7"/>
        <v>2300</v>
      </c>
      <c r="F351" s="251"/>
      <c r="G351" s="299"/>
      <c r="H351" s="299"/>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21">
        <v>500</v>
      </c>
      <c r="E353" s="54">
        <f t="shared" si="7"/>
        <v>500</v>
      </c>
      <c r="F353" s="251"/>
      <c r="G353" s="252"/>
      <c r="H353" s="252"/>
      <c r="I353" s="253"/>
    </row>
    <row r="354" spans="1:9" s="30" customFormat="1" ht="15.75" customHeight="1" x14ac:dyDescent="0.2">
      <c r="A354" s="57" t="s">
        <v>136</v>
      </c>
      <c r="B354" s="48">
        <v>1</v>
      </c>
      <c r="C354" s="48" t="s">
        <v>77</v>
      </c>
      <c r="D354" s="221">
        <v>3900</v>
      </c>
      <c r="E354" s="54">
        <f t="shared" si="7"/>
        <v>3900</v>
      </c>
      <c r="F354" s="251"/>
      <c r="G354" s="252"/>
      <c r="H354" s="252"/>
      <c r="I354" s="253"/>
    </row>
    <row r="355" spans="1:9" s="30" customFormat="1" ht="15.75" customHeight="1" x14ac:dyDescent="0.2">
      <c r="A355" s="57" t="s">
        <v>108</v>
      </c>
      <c r="B355" s="48">
        <v>1</v>
      </c>
      <c r="C355" s="48" t="s">
        <v>77</v>
      </c>
      <c r="D355" s="221">
        <v>2400</v>
      </c>
      <c r="E355" s="54">
        <f t="shared" si="7"/>
        <v>2400</v>
      </c>
      <c r="F355" s="251"/>
      <c r="G355" s="252"/>
      <c r="H355" s="252"/>
      <c r="I355" s="253"/>
    </row>
    <row r="356" spans="1:9" s="30" customFormat="1" ht="15.75" customHeight="1" x14ac:dyDescent="0.2">
      <c r="A356" s="57" t="s">
        <v>137</v>
      </c>
      <c r="B356" s="48">
        <v>2</v>
      </c>
      <c r="C356" s="48" t="s">
        <v>138</v>
      </c>
      <c r="D356" s="221">
        <v>200</v>
      </c>
      <c r="E356" s="54">
        <f t="shared" si="7"/>
        <v>400</v>
      </c>
      <c r="F356" s="251"/>
      <c r="G356" s="252"/>
      <c r="H356" s="252"/>
      <c r="I356" s="253"/>
    </row>
    <row r="357" spans="1:9" s="30" customFormat="1" ht="15.75" customHeight="1" x14ac:dyDescent="0.2">
      <c r="A357" s="57" t="s">
        <v>109</v>
      </c>
      <c r="B357" s="48">
        <v>1</v>
      </c>
      <c r="C357" s="48" t="s">
        <v>77</v>
      </c>
      <c r="D357" s="221">
        <v>300</v>
      </c>
      <c r="E357" s="54">
        <f t="shared" si="7"/>
        <v>300</v>
      </c>
      <c r="F357" s="251"/>
      <c r="G357" s="252"/>
      <c r="H357" s="252"/>
      <c r="I357" s="253"/>
    </row>
    <row r="358" spans="1:9" s="30" customFormat="1" ht="15.75" customHeight="1" thickBot="1" x14ac:dyDescent="0.25">
      <c r="A358" s="57" t="s">
        <v>192</v>
      </c>
      <c r="B358" s="48">
        <v>20</v>
      </c>
      <c r="C358" s="48" t="s">
        <v>138</v>
      </c>
      <c r="D358" s="221">
        <v>5</v>
      </c>
      <c r="E358" s="54">
        <f t="shared" si="7"/>
        <v>100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21">
        <v>2304.5</v>
      </c>
      <c r="E360" s="54">
        <f t="shared" si="7"/>
        <v>2304.5</v>
      </c>
      <c r="F360" s="251" t="s">
        <v>278</v>
      </c>
      <c r="G360" s="299"/>
      <c r="H360" s="299"/>
      <c r="I360" s="253"/>
    </row>
    <row r="361" spans="1:9" s="30" customFormat="1" ht="15.75" customHeight="1" x14ac:dyDescent="0.2">
      <c r="A361" s="55" t="s">
        <v>139</v>
      </c>
      <c r="B361" s="48">
        <v>1</v>
      </c>
      <c r="C361" s="48" t="s">
        <v>31</v>
      </c>
      <c r="D361" s="221">
        <v>5250</v>
      </c>
      <c r="E361" s="54">
        <f t="shared" si="7"/>
        <v>5250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20</v>
      </c>
      <c r="C364" s="48" t="s">
        <v>138</v>
      </c>
      <c r="D364" s="221">
        <v>50</v>
      </c>
      <c r="E364" s="54">
        <f t="shared" si="7"/>
        <v>1000</v>
      </c>
      <c r="F364" s="251"/>
      <c r="G364" s="252"/>
      <c r="H364" s="252"/>
      <c r="I364" s="253"/>
    </row>
    <row r="365" spans="1:9" s="30" customFormat="1" ht="15.75" customHeight="1" x14ac:dyDescent="0.2">
      <c r="A365" s="55" t="s">
        <v>75</v>
      </c>
      <c r="B365" s="48">
        <v>1</v>
      </c>
      <c r="C365" s="48" t="s">
        <v>77</v>
      </c>
      <c r="D365" s="221">
        <v>500</v>
      </c>
      <c r="E365" s="54">
        <f t="shared" si="7"/>
        <v>500</v>
      </c>
      <c r="F365" s="251"/>
      <c r="G365" s="252"/>
      <c r="H365" s="252"/>
      <c r="I365" s="253"/>
    </row>
    <row r="366" spans="1:9" s="30" customFormat="1" ht="15.75" customHeight="1" x14ac:dyDescent="0.2">
      <c r="A366" s="55" t="s">
        <v>76</v>
      </c>
      <c r="B366" s="48">
        <v>1</v>
      </c>
      <c r="C366" s="48" t="s">
        <v>77</v>
      </c>
      <c r="D366" s="221">
        <v>1000</v>
      </c>
      <c r="E366" s="54">
        <f t="shared" si="7"/>
        <v>1000</v>
      </c>
      <c r="F366" s="251" t="s">
        <v>274</v>
      </c>
      <c r="G366" s="299"/>
      <c r="H366" s="299"/>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300541.89</v>
      </c>
      <c r="F368" s="245"/>
      <c r="G368" s="246"/>
      <c r="H368" s="246"/>
      <c r="I368" s="247"/>
    </row>
    <row r="369" spans="1:9" s="30" customFormat="1" ht="16.5" customHeight="1" thickTop="1" thickBot="1" x14ac:dyDescent="0.25">
      <c r="A369" s="60" t="s">
        <v>157</v>
      </c>
      <c r="B369" s="61"/>
      <c r="C369" s="62"/>
      <c r="D369" s="63"/>
      <c r="E369" s="64">
        <f>SUM(E368)/B256</f>
        <v>7513.5472500000005</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4</v>
      </c>
      <c r="G380" s="91">
        <f>SUM(E380*F380)</f>
        <v>33559.632000000005</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4</v>
      </c>
      <c r="G382" s="94">
        <f>SUM(E382*F382)</f>
        <v>198126.43200000003</v>
      </c>
      <c r="H382" s="88"/>
      <c r="I382" s="83"/>
    </row>
    <row r="383" spans="1:9" s="30" customFormat="1" thickBot="1" x14ac:dyDescent="0.25">
      <c r="A383" s="95" t="s">
        <v>169</v>
      </c>
      <c r="B383" s="47"/>
      <c r="C383" s="96"/>
      <c r="D383" s="96"/>
      <c r="E383" s="96"/>
      <c r="F383" s="97"/>
      <c r="G383" s="98">
        <f>SUM(G380:G382)</f>
        <v>231686.06400000004</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4</v>
      </c>
      <c r="G387" s="91">
        <f>SUM(E387*F387)</f>
        <v>22636.691999999999</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4</v>
      </c>
      <c r="G389" s="94">
        <f>SUM(E389*F389)</f>
        <v>152330.10399999999</v>
      </c>
      <c r="H389" s="88"/>
      <c r="I389" s="83"/>
    </row>
    <row r="390" spans="1:9" s="30" customFormat="1" thickBot="1" x14ac:dyDescent="0.25">
      <c r="A390" s="95" t="s">
        <v>170</v>
      </c>
      <c r="B390" s="47"/>
      <c r="C390" s="96"/>
      <c r="D390" s="96"/>
      <c r="E390" s="96"/>
      <c r="F390" s="97"/>
      <c r="G390" s="98">
        <f>SUM(G387:G389)</f>
        <v>174966.796</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2</v>
      </c>
      <c r="G394" s="91">
        <f>SUM(E394*F394)</f>
        <v>12932.946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2</v>
      </c>
      <c r="G396" s="94">
        <f>SUM(E396*F396)</f>
        <v>87030.251999999993</v>
      </c>
      <c r="H396" s="88"/>
      <c r="I396" s="83"/>
    </row>
    <row r="397" spans="1:9" s="30" customFormat="1" thickBot="1" x14ac:dyDescent="0.25">
      <c r="A397" s="142" t="s">
        <v>171</v>
      </c>
      <c r="B397" s="143"/>
      <c r="C397" s="144"/>
      <c r="D397" s="144"/>
      <c r="E397" s="144"/>
      <c r="F397" s="145"/>
      <c r="G397" s="146">
        <f>SUM(G394:G396)</f>
        <v>99963.197999999989</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4</v>
      </c>
      <c r="G401" s="91">
        <f>SUM(E401*F401)</f>
        <v>27351.324000000001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4</v>
      </c>
      <c r="G403" s="94">
        <f>SUM(E403*F403)</f>
        <v>184056.48800000001</v>
      </c>
      <c r="H403" s="88"/>
      <c r="I403" s="83"/>
    </row>
    <row r="404" spans="1:9" s="30" customFormat="1" thickBot="1" x14ac:dyDescent="0.25">
      <c r="A404" s="95" t="s">
        <v>172</v>
      </c>
      <c r="B404" s="47"/>
      <c r="C404" s="96"/>
      <c r="D404" s="96"/>
      <c r="E404" s="96"/>
      <c r="F404" s="97"/>
      <c r="G404" s="98">
        <f>SUM(G401:G403)</f>
        <v>211407.81200000001</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2</v>
      </c>
      <c r="G408" s="91">
        <f>SUM(E408*F408)</f>
        <v>15128.802000000001</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2</v>
      </c>
      <c r="G410" s="94">
        <f>SUM(E410*F410)</f>
        <v>101806.924</v>
      </c>
      <c r="H410" s="88"/>
      <c r="I410" s="83"/>
    </row>
    <row r="411" spans="1:9" s="30" customFormat="1" thickBot="1" x14ac:dyDescent="0.25">
      <c r="A411" s="95" t="s">
        <v>173</v>
      </c>
      <c r="B411" s="47"/>
      <c r="C411" s="96"/>
      <c r="D411" s="96"/>
      <c r="E411" s="96"/>
      <c r="F411" s="97"/>
      <c r="G411" s="98">
        <f>SUM(G408:G410)</f>
        <v>116935.726</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2</v>
      </c>
      <c r="G415" s="91">
        <f>SUM(E415*F415)</f>
        <v>15806.934000000001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2</v>
      </c>
      <c r="G417" s="94">
        <f>SUM(E417*F417)</f>
        <v>106370.308</v>
      </c>
      <c r="H417" s="88"/>
      <c r="I417" s="83"/>
    </row>
    <row r="418" spans="1:9" thickBot="1" x14ac:dyDescent="0.25">
      <c r="A418" s="95" t="s">
        <v>174</v>
      </c>
      <c r="B418" s="47"/>
      <c r="C418" s="96"/>
      <c r="D418" s="96"/>
      <c r="E418" s="96"/>
      <c r="F418" s="97"/>
      <c r="G418" s="98">
        <f>SUM(G415:G417)</f>
        <v>122177.242</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2</v>
      </c>
      <c r="G422" s="91">
        <f>SUM(E422*F422)</f>
        <v>17518.41</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2</v>
      </c>
      <c r="G424" s="94">
        <f>SUM(E424*F424)</f>
        <v>117887.42</v>
      </c>
      <c r="H424" s="88"/>
      <c r="I424" s="83"/>
    </row>
    <row r="425" spans="1:9" thickBot="1" x14ac:dyDescent="0.25">
      <c r="A425" s="95" t="s">
        <v>175</v>
      </c>
      <c r="B425" s="47"/>
      <c r="C425" s="96"/>
      <c r="D425" s="96"/>
      <c r="E425" s="96"/>
      <c r="F425" s="97"/>
      <c r="G425" s="98">
        <f>SUM(G422:G424)</f>
        <v>135405.82999999999</v>
      </c>
      <c r="H425" s="179"/>
      <c r="I425" s="180"/>
    </row>
    <row r="426" spans="1:9" thickBot="1" x14ac:dyDescent="0.25">
      <c r="A426" s="242"/>
      <c r="B426" s="242"/>
      <c r="C426" s="242"/>
      <c r="D426" s="242"/>
      <c r="E426" s="242"/>
      <c r="F426" s="242"/>
      <c r="G426" s="242"/>
      <c r="H426" s="242"/>
      <c r="I426" s="242"/>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0.28275</v>
      </c>
      <c r="E429" s="54">
        <f t="shared" ref="E429:E452" si="8">SUM(B429)*D429</f>
        <v>1391.6955</v>
      </c>
      <c r="F429" s="86"/>
      <c r="G429" s="122"/>
      <c r="H429" s="73"/>
      <c r="I429" s="121"/>
    </row>
    <row r="430" spans="1:9" thickBot="1" x14ac:dyDescent="0.25">
      <c r="A430" s="128" t="s">
        <v>83</v>
      </c>
      <c r="B430" s="45">
        <v>4922</v>
      </c>
      <c r="C430" s="106" t="s">
        <v>78</v>
      </c>
      <c r="D430" s="216">
        <v>8.5214999999999996</v>
      </c>
      <c r="E430" s="54">
        <f t="shared" si="8"/>
        <v>41942.822999999997</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60.245249999999999</v>
      </c>
      <c r="E432" s="54">
        <f t="shared" si="8"/>
        <v>34641.018749999996</v>
      </c>
      <c r="F432" s="86"/>
      <c r="G432" s="122"/>
      <c r="H432" s="73"/>
      <c r="I432" s="121"/>
    </row>
    <row r="433" spans="1:9" ht="15" x14ac:dyDescent="0.2">
      <c r="A433" s="105" t="s">
        <v>221</v>
      </c>
      <c r="B433" s="45">
        <v>0</v>
      </c>
      <c r="C433" s="106" t="s">
        <v>78</v>
      </c>
      <c r="D433" s="216">
        <v>36.903750000000002</v>
      </c>
      <c r="E433" s="54">
        <f t="shared" si="8"/>
        <v>0</v>
      </c>
      <c r="F433" s="86"/>
      <c r="G433" s="122"/>
      <c r="H433" s="73"/>
      <c r="I433" s="121"/>
    </row>
    <row r="434" spans="1:9" ht="15" x14ac:dyDescent="0.2">
      <c r="A434" s="105" t="s">
        <v>224</v>
      </c>
      <c r="B434" s="45">
        <v>84</v>
      </c>
      <c r="C434" s="106" t="s">
        <v>78</v>
      </c>
      <c r="D434" s="216">
        <v>61.785749999999993</v>
      </c>
      <c r="E434" s="54">
        <f t="shared" si="8"/>
        <v>5190.0029999999997</v>
      </c>
      <c r="F434" s="86"/>
      <c r="G434" s="122"/>
      <c r="H434" s="73"/>
      <c r="I434" s="121"/>
    </row>
    <row r="435" spans="1:9" ht="15" x14ac:dyDescent="0.2">
      <c r="A435" s="105" t="s">
        <v>113</v>
      </c>
      <c r="B435" s="45">
        <v>441</v>
      </c>
      <c r="C435" s="106" t="s">
        <v>78</v>
      </c>
      <c r="D435" s="216">
        <v>36.913499999999999</v>
      </c>
      <c r="E435" s="54">
        <f t="shared" si="8"/>
        <v>16278.853499999999</v>
      </c>
      <c r="F435" s="86"/>
      <c r="G435" s="122"/>
      <c r="H435" s="73"/>
      <c r="I435" s="121"/>
    </row>
    <row r="436" spans="1:9" thickBot="1" x14ac:dyDescent="0.25">
      <c r="A436" s="128" t="s">
        <v>223</v>
      </c>
      <c r="B436" s="45">
        <v>541</v>
      </c>
      <c r="C436" s="106" t="s">
        <v>78</v>
      </c>
      <c r="D436" s="216">
        <v>58.090499999999999</v>
      </c>
      <c r="E436" s="54">
        <f t="shared" si="8"/>
        <v>31426.960500000001</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14.10825</v>
      </c>
      <c r="E438" s="54">
        <f t="shared" si="8"/>
        <v>25324.30875</v>
      </c>
      <c r="F438" s="86"/>
      <c r="G438" s="122"/>
      <c r="H438" s="73"/>
      <c r="I438" s="121"/>
    </row>
    <row r="439" spans="1:9" ht="15" x14ac:dyDescent="0.2">
      <c r="A439" s="105" t="s">
        <v>86</v>
      </c>
      <c r="B439" s="45">
        <v>449</v>
      </c>
      <c r="C439" s="106" t="s">
        <v>78</v>
      </c>
      <c r="D439" s="216">
        <v>25.96425</v>
      </c>
      <c r="E439" s="54">
        <f t="shared" si="8"/>
        <v>11657.948249999999</v>
      </c>
      <c r="F439" s="86"/>
      <c r="G439" s="122"/>
      <c r="H439" s="73"/>
      <c r="I439" s="121"/>
    </row>
    <row r="440" spans="1:9" ht="15" x14ac:dyDescent="0.2">
      <c r="A440" s="100" t="s">
        <v>144</v>
      </c>
      <c r="B440" s="48">
        <v>20</v>
      </c>
      <c r="C440" s="48" t="s">
        <v>138</v>
      </c>
      <c r="D440" s="217">
        <v>165.89625000000001</v>
      </c>
      <c r="E440" s="54">
        <f t="shared" si="8"/>
        <v>3317.9250000000002</v>
      </c>
      <c r="F440" s="86"/>
      <c r="G440" s="122"/>
      <c r="H440" s="73"/>
      <c r="I440" s="121"/>
    </row>
    <row r="441" spans="1:9" ht="15" x14ac:dyDescent="0.2">
      <c r="A441" s="105" t="s">
        <v>252</v>
      </c>
      <c r="B441" s="45">
        <v>307</v>
      </c>
      <c r="C441" s="106" t="s">
        <v>117</v>
      </c>
      <c r="D441" s="216">
        <v>55.964999999999996</v>
      </c>
      <c r="E441" s="54">
        <f t="shared" si="8"/>
        <v>17181.254999999997</v>
      </c>
      <c r="F441" s="86"/>
      <c r="G441" s="122"/>
      <c r="H441" s="73"/>
      <c r="I441" s="121"/>
    </row>
    <row r="442" spans="1:9" thickBot="1" x14ac:dyDescent="0.25">
      <c r="A442" s="128" t="s">
        <v>253</v>
      </c>
      <c r="B442" s="45">
        <v>276</v>
      </c>
      <c r="C442" s="106" t="s">
        <v>117</v>
      </c>
      <c r="D442" s="216">
        <v>67.274999999999991</v>
      </c>
      <c r="E442" s="54">
        <f t="shared" si="8"/>
        <v>18567.899999999998</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2925</v>
      </c>
      <c r="E445" s="54">
        <f t="shared" si="8"/>
        <v>58500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417420.69124999997</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300541.89</v>
      </c>
      <c r="H458" s="33"/>
      <c r="I458" s="147"/>
    </row>
    <row r="459" spans="1:9" ht="15" x14ac:dyDescent="0.2">
      <c r="A459" s="114" t="s">
        <v>147</v>
      </c>
      <c r="B459" s="101"/>
      <c r="C459" s="102"/>
      <c r="D459" s="102"/>
      <c r="E459" s="102"/>
      <c r="F459" s="138"/>
      <c r="G459" s="108">
        <f>SUM(G380,G387,G394,G401,G408,G415,G422)</f>
        <v>144934.74000000002</v>
      </c>
      <c r="H459" s="33"/>
      <c r="I459" s="147"/>
    </row>
    <row r="460" spans="1:9" ht="15" x14ac:dyDescent="0.2">
      <c r="A460" s="114" t="s">
        <v>148</v>
      </c>
      <c r="B460" s="101"/>
      <c r="C460" s="102"/>
      <c r="D460" s="102"/>
      <c r="E460" s="102"/>
      <c r="F460" s="138"/>
      <c r="G460" s="108">
        <f>SUM(G382,G389,G396,G403,G410,G417,G424)</f>
        <v>947607.92800000007</v>
      </c>
      <c r="H460" s="33"/>
      <c r="I460" s="147"/>
    </row>
    <row r="461" spans="1:9" ht="15" x14ac:dyDescent="0.2">
      <c r="A461" s="114" t="s">
        <v>149</v>
      </c>
      <c r="B461" s="101"/>
      <c r="C461" s="102"/>
      <c r="D461" s="102"/>
      <c r="E461" s="102"/>
      <c r="F461" s="138"/>
      <c r="G461" s="108">
        <f>SUM(G454)</f>
        <v>417420.69124999997</v>
      </c>
      <c r="H461" s="33"/>
      <c r="I461" s="147"/>
    </row>
    <row r="462" spans="1:9" ht="15" x14ac:dyDescent="0.2">
      <c r="A462" s="114" t="s">
        <v>196</v>
      </c>
      <c r="B462" s="101"/>
      <c r="C462" s="102"/>
      <c r="D462" s="102"/>
      <c r="E462" s="102"/>
      <c r="F462" s="138"/>
      <c r="G462" s="108">
        <f>SUM(G458:G461)*3%</f>
        <v>54315.157477500004</v>
      </c>
      <c r="H462" s="33"/>
      <c r="I462" s="147"/>
    </row>
    <row r="463" spans="1:9" ht="15" x14ac:dyDescent="0.2">
      <c r="A463" s="114" t="s">
        <v>150</v>
      </c>
      <c r="B463" s="101"/>
      <c r="C463" s="102"/>
      <c r="D463" s="102"/>
      <c r="E463" s="102"/>
      <c r="F463" s="138"/>
      <c r="G463" s="108">
        <f>SUM(G458:G462)*E374</f>
        <v>130537.42847092502</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1995357.835198425</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178</v>
      </c>
      <c r="B468" s="182"/>
      <c r="C468" s="183"/>
      <c r="D468" s="183"/>
      <c r="E468" s="183"/>
      <c r="F468" s="184"/>
      <c r="G468" s="185">
        <f>SUM(G231)</f>
        <v>2034758.5987794839</v>
      </c>
    </row>
    <row r="469" spans="1:9" ht="24" customHeight="1" thickBot="1" x14ac:dyDescent="0.25">
      <c r="A469" s="224" t="s">
        <v>177</v>
      </c>
      <c r="B469" s="225"/>
      <c r="C469" s="225"/>
      <c r="D469" s="225"/>
      <c r="E469" s="225"/>
      <c r="F469" s="226"/>
      <c r="G469" s="185">
        <f>SUM(G465)</f>
        <v>1995357.835198425</v>
      </c>
    </row>
    <row r="470" spans="1:9" ht="30.95" customHeight="1" thickBot="1" x14ac:dyDescent="0.25">
      <c r="A470" s="224" t="s">
        <v>225</v>
      </c>
      <c r="B470" s="225"/>
      <c r="C470" s="225"/>
      <c r="D470" s="225"/>
      <c r="E470" s="225"/>
      <c r="F470" s="226"/>
      <c r="G470" s="185">
        <f>SUM(G468:G469)</f>
        <v>4030116.4339779089</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F343" sqref="F343:I343"/>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250</v>
      </c>
      <c r="B5" s="9"/>
      <c r="C5" s="28"/>
      <c r="D5" s="292"/>
      <c r="E5" s="292"/>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9" t="s">
        <v>227</v>
      </c>
      <c r="C7" s="309"/>
      <c r="D7" s="309"/>
      <c r="E7" s="309"/>
      <c r="F7" s="309"/>
      <c r="G7" s="309"/>
      <c r="H7" s="309"/>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9" ht="37.5" customHeight="1" x14ac:dyDescent="0.2">
      <c r="A33" s="289" t="s">
        <v>233</v>
      </c>
      <c r="B33" s="290"/>
      <c r="C33" s="290"/>
      <c r="D33" s="290"/>
      <c r="E33" s="290"/>
      <c r="F33" s="290"/>
      <c r="G33" s="290"/>
      <c r="H33" s="290"/>
      <c r="I33" s="291"/>
    </row>
    <row r="34" spans="1:9" ht="18.75" customHeight="1" x14ac:dyDescent="0.2">
      <c r="A34" s="275" t="s">
        <v>202</v>
      </c>
      <c r="B34" s="276"/>
      <c r="C34" s="276"/>
      <c r="D34" s="276"/>
      <c r="E34" s="276"/>
      <c r="F34" s="276"/>
      <c r="G34" s="276"/>
      <c r="H34" s="276"/>
      <c r="I34" s="277"/>
    </row>
    <row r="35" spans="1:9" ht="58.5" customHeight="1" x14ac:dyDescent="0.2">
      <c r="A35" s="275" t="s">
        <v>184</v>
      </c>
      <c r="B35" s="276"/>
      <c r="C35" s="276"/>
      <c r="D35" s="276"/>
      <c r="E35" s="276"/>
      <c r="F35" s="276"/>
      <c r="G35" s="276"/>
      <c r="H35" s="276"/>
      <c r="I35" s="277"/>
    </row>
    <row r="36" spans="1:9" ht="65.25" customHeight="1" x14ac:dyDescent="0.2">
      <c r="A36" s="281" t="s">
        <v>236</v>
      </c>
      <c r="B36" s="282"/>
      <c r="C36" s="282"/>
      <c r="D36" s="282"/>
      <c r="E36" s="282"/>
      <c r="F36" s="282"/>
      <c r="G36" s="282"/>
      <c r="H36" s="282"/>
      <c r="I36" s="283"/>
    </row>
    <row r="37" spans="1:9" ht="18.75" customHeight="1" x14ac:dyDescent="0.2">
      <c r="A37" s="278" t="s">
        <v>204</v>
      </c>
      <c r="B37" s="279"/>
      <c r="C37" s="279"/>
      <c r="D37" s="279"/>
      <c r="E37" s="279"/>
      <c r="F37" s="279"/>
      <c r="G37" s="279"/>
      <c r="H37" s="279"/>
      <c r="I37" s="280"/>
    </row>
    <row r="38" spans="1:9" ht="18.75" customHeight="1" x14ac:dyDescent="0.2">
      <c r="A38" s="278" t="s">
        <v>205</v>
      </c>
      <c r="B38" s="279"/>
      <c r="C38" s="279"/>
      <c r="D38" s="279"/>
      <c r="E38" s="279"/>
      <c r="F38" s="279"/>
      <c r="G38" s="279"/>
      <c r="H38" s="279"/>
      <c r="I38" s="280"/>
    </row>
    <row r="39" spans="1:9" ht="36.75" customHeight="1" x14ac:dyDescent="0.2">
      <c r="A39" s="281" t="s">
        <v>203</v>
      </c>
      <c r="B39" s="282"/>
      <c r="C39" s="282"/>
      <c r="D39" s="282"/>
      <c r="E39" s="282"/>
      <c r="F39" s="282"/>
      <c r="G39" s="282"/>
      <c r="H39" s="282"/>
      <c r="I39" s="283"/>
    </row>
    <row r="40" spans="1:9" ht="15.75" customHeight="1" thickBot="1" x14ac:dyDescent="0.25">
      <c r="A40" s="266"/>
      <c r="B40" s="267"/>
      <c r="C40" s="267"/>
      <c r="D40" s="267"/>
      <c r="E40" s="267"/>
      <c r="F40" s="267"/>
      <c r="G40" s="267"/>
      <c r="H40" s="267"/>
      <c r="I40" s="268"/>
    </row>
    <row r="41" spans="1:9" ht="24" customHeight="1" thickTop="1" thickBot="1" x14ac:dyDescent="0.25">
      <c r="A41" s="49" t="s">
        <v>12</v>
      </c>
      <c r="B41" s="50" t="s">
        <v>8</v>
      </c>
      <c r="C41" s="50" t="s">
        <v>9</v>
      </c>
      <c r="D41" s="133" t="s">
        <v>10</v>
      </c>
      <c r="E41" s="51" t="s">
        <v>11</v>
      </c>
      <c r="F41" s="269" t="s">
        <v>97</v>
      </c>
      <c r="G41" s="270"/>
      <c r="H41" s="270"/>
      <c r="I41" s="271"/>
    </row>
    <row r="42" spans="1:9" ht="15.75" customHeight="1" thickTop="1" thickBot="1" x14ac:dyDescent="0.25">
      <c r="A42" s="52" t="s">
        <v>20</v>
      </c>
      <c r="B42" s="48"/>
      <c r="C42" s="48"/>
      <c r="D42" s="53"/>
      <c r="E42" s="54"/>
      <c r="F42" s="272"/>
      <c r="G42" s="273"/>
      <c r="H42" s="273"/>
      <c r="I42" s="274"/>
    </row>
    <row r="43" spans="1:9" ht="15.75" customHeight="1" thickTop="1" x14ac:dyDescent="0.2">
      <c r="A43" s="55" t="s">
        <v>14</v>
      </c>
      <c r="B43" s="48">
        <v>85</v>
      </c>
      <c r="C43" s="48" t="s">
        <v>27</v>
      </c>
      <c r="D43" s="212">
        <v>1.1764705882352941E-2</v>
      </c>
      <c r="E43" s="54">
        <f>SUM(B43)*D43</f>
        <v>1</v>
      </c>
      <c r="F43" s="251" t="s">
        <v>279</v>
      </c>
      <c r="G43" s="252"/>
      <c r="H43" s="252"/>
      <c r="I43" s="253"/>
    </row>
    <row r="44" spans="1:9" ht="15.75" customHeight="1" x14ac:dyDescent="0.2">
      <c r="A44" s="55" t="s">
        <v>13</v>
      </c>
      <c r="B44" s="48">
        <v>85</v>
      </c>
      <c r="C44" s="48" t="s">
        <v>27</v>
      </c>
      <c r="D44" s="212">
        <v>368.75</v>
      </c>
      <c r="E44" s="54">
        <f t="shared" ref="E44:E107" si="1">SUM(B44)*D44</f>
        <v>31343.75</v>
      </c>
      <c r="F44" s="251"/>
      <c r="G44" s="252"/>
      <c r="H44" s="252"/>
      <c r="I44" s="253"/>
    </row>
    <row r="45" spans="1:9" ht="15.75" customHeight="1" x14ac:dyDescent="0.2">
      <c r="A45" s="55" t="s">
        <v>15</v>
      </c>
      <c r="B45" s="48">
        <v>85</v>
      </c>
      <c r="C45" s="48" t="s">
        <v>27</v>
      </c>
      <c r="D45" s="212">
        <v>1.1764705882352941E-2</v>
      </c>
      <c r="E45" s="54">
        <f t="shared" si="1"/>
        <v>1</v>
      </c>
      <c r="F45" s="251" t="s">
        <v>281</v>
      </c>
      <c r="G45" s="252"/>
      <c r="H45" s="252"/>
      <c r="I45" s="253"/>
    </row>
    <row r="46" spans="1:9" ht="15.75" customHeight="1" x14ac:dyDescent="0.2">
      <c r="A46" s="55" t="s">
        <v>16</v>
      </c>
      <c r="B46" s="48">
        <v>85</v>
      </c>
      <c r="C46" s="48" t="s">
        <v>27</v>
      </c>
      <c r="D46" s="212">
        <v>1200</v>
      </c>
      <c r="E46" s="54">
        <f t="shared" si="1"/>
        <v>102000</v>
      </c>
      <c r="F46" s="251"/>
      <c r="G46" s="252"/>
      <c r="H46" s="252"/>
      <c r="I46" s="253"/>
    </row>
    <row r="47" spans="1:9" ht="15.75" customHeight="1" x14ac:dyDescent="0.2">
      <c r="A47" s="55" t="s">
        <v>125</v>
      </c>
      <c r="B47" s="48">
        <v>85</v>
      </c>
      <c r="C47" s="48" t="s">
        <v>27</v>
      </c>
      <c r="D47" s="212">
        <v>611.76</v>
      </c>
      <c r="E47" s="54">
        <f t="shared" si="1"/>
        <v>51999.6</v>
      </c>
      <c r="F47" s="251" t="s">
        <v>282</v>
      </c>
      <c r="G47" s="252"/>
      <c r="H47" s="252"/>
      <c r="I47" s="253"/>
    </row>
    <row r="48" spans="1:9" ht="15.75" customHeight="1" x14ac:dyDescent="0.2">
      <c r="A48" s="55" t="s">
        <v>123</v>
      </c>
      <c r="B48" s="48">
        <v>85</v>
      </c>
      <c r="C48" s="48" t="s">
        <v>27</v>
      </c>
      <c r="D48" s="212">
        <v>427.94</v>
      </c>
      <c r="E48" s="54">
        <f t="shared" si="1"/>
        <v>36374.9</v>
      </c>
      <c r="F48" s="251"/>
      <c r="G48" s="252"/>
      <c r="H48" s="252"/>
      <c r="I48" s="253"/>
    </row>
    <row r="49" spans="1:9" ht="15.75" customHeight="1" x14ac:dyDescent="0.2">
      <c r="A49" s="55" t="s">
        <v>185</v>
      </c>
      <c r="B49" s="48">
        <v>85</v>
      </c>
      <c r="C49" s="48" t="s">
        <v>27</v>
      </c>
      <c r="D49" s="212">
        <v>404.25</v>
      </c>
      <c r="E49" s="54">
        <f t="shared" si="1"/>
        <v>34361.25</v>
      </c>
      <c r="F49" s="251"/>
      <c r="G49" s="252"/>
      <c r="H49" s="252"/>
      <c r="I49" s="253"/>
    </row>
    <row r="50" spans="1:9" ht="15.75" customHeight="1" x14ac:dyDescent="0.2">
      <c r="A50" s="55" t="s">
        <v>18</v>
      </c>
      <c r="B50" s="48">
        <v>85</v>
      </c>
      <c r="C50" s="48" t="s">
        <v>27</v>
      </c>
      <c r="D50" s="212">
        <v>1.1764705882352941E-2</v>
      </c>
      <c r="E50" s="54">
        <f t="shared" si="1"/>
        <v>1</v>
      </c>
      <c r="F50" s="251" t="s">
        <v>270</v>
      </c>
      <c r="G50" s="252"/>
      <c r="H50" s="252"/>
      <c r="I50" s="253"/>
    </row>
    <row r="51" spans="1:9" ht="15.75" customHeight="1" thickBot="1" x14ac:dyDescent="0.25">
      <c r="A51" s="55" t="s">
        <v>19</v>
      </c>
      <c r="B51" s="48">
        <v>85</v>
      </c>
      <c r="C51" s="48" t="s">
        <v>27</v>
      </c>
      <c r="D51" s="212">
        <v>55</v>
      </c>
      <c r="E51" s="54">
        <f t="shared" si="1"/>
        <v>4675</v>
      </c>
      <c r="F51" s="251"/>
      <c r="G51" s="252"/>
      <c r="H51" s="252"/>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12">
        <v>2100</v>
      </c>
      <c r="E53" s="54">
        <f t="shared" si="1"/>
        <v>2100</v>
      </c>
      <c r="F53" s="251"/>
      <c r="G53" s="252"/>
      <c r="H53" s="252"/>
      <c r="I53" s="253"/>
    </row>
    <row r="54" spans="1:9" ht="15.75" customHeight="1" x14ac:dyDescent="0.2">
      <c r="A54" s="55" t="s">
        <v>45</v>
      </c>
      <c r="B54" s="48">
        <v>85</v>
      </c>
      <c r="C54" s="48" t="s">
        <v>27</v>
      </c>
      <c r="D54" s="212">
        <v>27.5</v>
      </c>
      <c r="E54" s="54">
        <f t="shared" si="1"/>
        <v>2337.5</v>
      </c>
      <c r="F54" s="251" t="s">
        <v>288</v>
      </c>
      <c r="G54" s="252"/>
      <c r="H54" s="252"/>
      <c r="I54" s="253"/>
    </row>
    <row r="55" spans="1:9" ht="15.75" customHeight="1" x14ac:dyDescent="0.2">
      <c r="A55" s="58" t="s">
        <v>47</v>
      </c>
      <c r="B55" s="48">
        <v>85</v>
      </c>
      <c r="C55" s="48" t="s">
        <v>27</v>
      </c>
      <c r="D55" s="212">
        <v>27.5</v>
      </c>
      <c r="E55" s="54">
        <f t="shared" si="1"/>
        <v>2337.5</v>
      </c>
      <c r="F55" s="251" t="s">
        <v>288</v>
      </c>
      <c r="G55" s="252"/>
      <c r="H55" s="252"/>
      <c r="I55" s="253"/>
    </row>
    <row r="56" spans="1:9" ht="15.75" customHeight="1" x14ac:dyDescent="0.2">
      <c r="A56" s="58" t="s">
        <v>21</v>
      </c>
      <c r="B56" s="48">
        <v>85</v>
      </c>
      <c r="C56" s="48" t="s">
        <v>27</v>
      </c>
      <c r="D56" s="212">
        <v>26.25</v>
      </c>
      <c r="E56" s="54">
        <f t="shared" si="1"/>
        <v>2231.25</v>
      </c>
      <c r="F56" s="251" t="s">
        <v>269</v>
      </c>
      <c r="G56" s="252"/>
      <c r="H56" s="252"/>
      <c r="I56" s="253"/>
    </row>
    <row r="57" spans="1:9" ht="15.75" customHeight="1" x14ac:dyDescent="0.2">
      <c r="A57" s="58" t="s">
        <v>22</v>
      </c>
      <c r="B57" s="48">
        <v>85</v>
      </c>
      <c r="C57" s="48" t="s">
        <v>27</v>
      </c>
      <c r="D57" s="212">
        <v>26.25</v>
      </c>
      <c r="E57" s="54">
        <f t="shared" si="1"/>
        <v>2231.25</v>
      </c>
      <c r="F57" s="251" t="s">
        <v>269</v>
      </c>
      <c r="G57" s="252"/>
      <c r="H57" s="252"/>
      <c r="I57" s="253"/>
    </row>
    <row r="58" spans="1:9" ht="15.75" customHeight="1" x14ac:dyDescent="0.2">
      <c r="A58" s="58" t="s">
        <v>23</v>
      </c>
      <c r="B58" s="48">
        <v>85</v>
      </c>
      <c r="C58" s="48" t="s">
        <v>27</v>
      </c>
      <c r="D58" s="212">
        <v>55</v>
      </c>
      <c r="E58" s="54">
        <f t="shared" si="1"/>
        <v>4675</v>
      </c>
      <c r="F58" s="251"/>
      <c r="G58" s="252"/>
      <c r="H58" s="252"/>
      <c r="I58" s="253"/>
    </row>
    <row r="59" spans="1:9" ht="15.75" customHeight="1" x14ac:dyDescent="0.2">
      <c r="A59" s="58" t="s">
        <v>48</v>
      </c>
      <c r="B59" s="48">
        <v>85</v>
      </c>
      <c r="C59" s="48" t="s">
        <v>27</v>
      </c>
      <c r="D59" s="212">
        <v>33</v>
      </c>
      <c r="E59" s="54">
        <f t="shared" si="1"/>
        <v>2805</v>
      </c>
      <c r="F59" s="251"/>
      <c r="G59" s="252"/>
      <c r="H59" s="252"/>
      <c r="I59" s="253"/>
    </row>
    <row r="60" spans="1:9" ht="15.75" customHeight="1" x14ac:dyDescent="0.2">
      <c r="A60" s="55" t="s">
        <v>124</v>
      </c>
      <c r="B60" s="48">
        <v>85</v>
      </c>
      <c r="C60" s="48" t="s">
        <v>27</v>
      </c>
      <c r="D60" s="212">
        <v>16.760000000000002</v>
      </c>
      <c r="E60" s="54">
        <f t="shared" si="1"/>
        <v>1424.6000000000001</v>
      </c>
      <c r="F60" s="251"/>
      <c r="G60" s="252"/>
      <c r="H60" s="252"/>
      <c r="I60" s="253"/>
    </row>
    <row r="61" spans="1:9" ht="15.75" customHeight="1" x14ac:dyDescent="0.2">
      <c r="A61" s="55" t="s">
        <v>28</v>
      </c>
      <c r="B61" s="48">
        <v>85</v>
      </c>
      <c r="C61" s="48" t="s">
        <v>27</v>
      </c>
      <c r="D61" s="212">
        <v>50</v>
      </c>
      <c r="E61" s="54">
        <f t="shared" si="1"/>
        <v>4250</v>
      </c>
      <c r="F61" s="251"/>
      <c r="G61" s="252"/>
      <c r="H61" s="252"/>
      <c r="I61" s="253"/>
    </row>
    <row r="62" spans="1:9" ht="15.75" customHeight="1" x14ac:dyDescent="0.2">
      <c r="A62" s="57" t="s">
        <v>29</v>
      </c>
      <c r="B62" s="48">
        <v>85</v>
      </c>
      <c r="C62" s="48" t="s">
        <v>27</v>
      </c>
      <c r="D62" s="212">
        <v>26.47</v>
      </c>
      <c r="E62" s="54">
        <f t="shared" si="1"/>
        <v>2249.9499999999998</v>
      </c>
      <c r="F62" s="251"/>
      <c r="G62" s="252"/>
      <c r="H62" s="252"/>
      <c r="I62" s="253"/>
    </row>
    <row r="63" spans="1:9" ht="15.75" customHeight="1" x14ac:dyDescent="0.2">
      <c r="A63" s="55" t="s">
        <v>26</v>
      </c>
      <c r="B63" s="168">
        <v>1</v>
      </c>
      <c r="C63" s="48" t="s">
        <v>31</v>
      </c>
      <c r="D63" s="212">
        <v>50</v>
      </c>
      <c r="E63" s="54">
        <f t="shared" si="1"/>
        <v>50</v>
      </c>
      <c r="F63" s="251"/>
      <c r="G63" s="252"/>
      <c r="H63" s="252"/>
      <c r="I63" s="253"/>
    </row>
    <row r="64" spans="1:9" ht="15.75" customHeight="1" x14ac:dyDescent="0.2">
      <c r="A64" s="55" t="s">
        <v>44</v>
      </c>
      <c r="B64" s="168">
        <v>1</v>
      </c>
      <c r="C64" s="48" t="s">
        <v>31</v>
      </c>
      <c r="D64" s="212">
        <v>500</v>
      </c>
      <c r="E64" s="54">
        <f t="shared" si="1"/>
        <v>500</v>
      </c>
      <c r="F64" s="251"/>
      <c r="G64" s="252"/>
      <c r="H64" s="252"/>
      <c r="I64" s="253"/>
    </row>
    <row r="65" spans="1:9" ht="15.75" customHeight="1" thickBot="1" x14ac:dyDescent="0.25">
      <c r="A65" s="169" t="s">
        <v>195</v>
      </c>
      <c r="B65" s="168">
        <v>1</v>
      </c>
      <c r="C65" s="48" t="s">
        <v>31</v>
      </c>
      <c r="D65" s="212">
        <v>1500</v>
      </c>
      <c r="E65" s="54">
        <f t="shared" si="1"/>
        <v>1500</v>
      </c>
      <c r="F65" s="251"/>
      <c r="G65" s="252"/>
      <c r="H65" s="252"/>
      <c r="I65" s="253"/>
    </row>
    <row r="66" spans="1:9" ht="15.75" customHeight="1" thickTop="1" thickBot="1" x14ac:dyDescent="0.25">
      <c r="A66" s="56" t="s">
        <v>39</v>
      </c>
      <c r="B66" s="48"/>
      <c r="C66" s="48"/>
      <c r="D66" s="218"/>
      <c r="E66" s="54"/>
      <c r="F66" s="254"/>
      <c r="G66" s="255"/>
      <c r="H66" s="255"/>
      <c r="I66" s="256"/>
    </row>
    <row r="67" spans="1:9" ht="15.75" customHeight="1" thickTop="1" thickBot="1" x14ac:dyDescent="0.25">
      <c r="A67" s="186" t="s">
        <v>32</v>
      </c>
      <c r="B67" s="187">
        <v>85</v>
      </c>
      <c r="C67" s="187" t="s">
        <v>27</v>
      </c>
      <c r="D67" s="213">
        <v>55</v>
      </c>
      <c r="E67" s="188">
        <f t="shared" si="1"/>
        <v>4675</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1181.7</v>
      </c>
      <c r="E69" s="54">
        <f t="shared" si="1"/>
        <v>1181.7</v>
      </c>
      <c r="F69" s="251"/>
      <c r="G69" s="252"/>
      <c r="H69" s="252"/>
      <c r="I69" s="253"/>
    </row>
    <row r="70" spans="1:9" ht="15.75" customHeight="1" x14ac:dyDescent="0.2">
      <c r="A70" s="55" t="s">
        <v>189</v>
      </c>
      <c r="B70" s="168">
        <v>1</v>
      </c>
      <c r="C70" s="168" t="s">
        <v>77</v>
      </c>
      <c r="D70" s="212">
        <v>2000</v>
      </c>
      <c r="E70" s="54">
        <f t="shared" si="1"/>
        <v>2000</v>
      </c>
      <c r="F70" s="251"/>
      <c r="G70" s="252"/>
      <c r="H70" s="252"/>
      <c r="I70" s="253"/>
    </row>
    <row r="71" spans="1:9" ht="15.75" customHeight="1" x14ac:dyDescent="0.2">
      <c r="A71" s="55" t="s">
        <v>51</v>
      </c>
      <c r="B71" s="48">
        <v>1</v>
      </c>
      <c r="C71" s="168" t="s">
        <v>77</v>
      </c>
      <c r="D71" s="212">
        <v>370</v>
      </c>
      <c r="E71" s="54">
        <f t="shared" si="1"/>
        <v>370</v>
      </c>
      <c r="F71" s="251"/>
      <c r="G71" s="252"/>
      <c r="H71" s="252"/>
      <c r="I71" s="253"/>
    </row>
    <row r="72" spans="1:9" ht="15.75" customHeight="1" x14ac:dyDescent="0.2">
      <c r="A72" s="55" t="s">
        <v>52</v>
      </c>
      <c r="B72" s="48">
        <v>1</v>
      </c>
      <c r="C72" s="168" t="s">
        <v>77</v>
      </c>
      <c r="D72" s="212">
        <v>11481.47</v>
      </c>
      <c r="E72" s="54">
        <f t="shared" si="1"/>
        <v>11481.47</v>
      </c>
      <c r="F72" s="251"/>
      <c r="G72" s="252"/>
      <c r="H72" s="252"/>
      <c r="I72" s="253"/>
    </row>
    <row r="73" spans="1:9" ht="15.75" customHeight="1" thickBot="1" x14ac:dyDescent="0.25">
      <c r="A73" s="55" t="s">
        <v>98</v>
      </c>
      <c r="B73" s="168">
        <v>1</v>
      </c>
      <c r="C73" s="48" t="s">
        <v>77</v>
      </c>
      <c r="D73" s="212">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85</v>
      </c>
      <c r="C75" s="48" t="s">
        <v>27</v>
      </c>
      <c r="D75" s="212">
        <v>46.19</v>
      </c>
      <c r="E75" s="54">
        <f t="shared" si="1"/>
        <v>3926.1499999999996</v>
      </c>
      <c r="F75" s="251"/>
      <c r="G75" s="252"/>
      <c r="H75" s="252"/>
      <c r="I75" s="253"/>
    </row>
    <row r="76" spans="1:9" ht="15.75" customHeight="1" x14ac:dyDescent="0.2">
      <c r="A76" s="55" t="s">
        <v>99</v>
      </c>
      <c r="B76" s="48">
        <v>85</v>
      </c>
      <c r="C76" s="48" t="s">
        <v>27</v>
      </c>
      <c r="D76" s="212">
        <v>24.71</v>
      </c>
      <c r="E76" s="54">
        <f t="shared" si="1"/>
        <v>2100.35</v>
      </c>
      <c r="F76" s="251"/>
      <c r="G76" s="252"/>
      <c r="H76" s="252"/>
      <c r="I76" s="253"/>
    </row>
    <row r="77" spans="1:9" ht="15.75" customHeight="1" x14ac:dyDescent="0.2">
      <c r="A77" s="55" t="s">
        <v>127</v>
      </c>
      <c r="B77" s="48">
        <v>85</v>
      </c>
      <c r="C77" s="48" t="s">
        <v>27</v>
      </c>
      <c r="D77" s="212">
        <v>134.16999999999999</v>
      </c>
      <c r="E77" s="54">
        <f t="shared" si="1"/>
        <v>11404.449999999999</v>
      </c>
      <c r="F77" s="251"/>
      <c r="G77" s="252"/>
      <c r="H77" s="252"/>
      <c r="I77" s="253"/>
    </row>
    <row r="78" spans="1:9" ht="15.75" customHeight="1" thickBot="1" x14ac:dyDescent="0.25">
      <c r="A78" s="55" t="s">
        <v>34</v>
      </c>
      <c r="B78" s="48">
        <v>85</v>
      </c>
      <c r="C78" s="48" t="s">
        <v>27</v>
      </c>
      <c r="D78" s="212">
        <v>5.88</v>
      </c>
      <c r="E78" s="54">
        <f t="shared" si="1"/>
        <v>499.8</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85</v>
      </c>
      <c r="C80" s="48" t="s">
        <v>27</v>
      </c>
      <c r="D80" s="212">
        <v>828</v>
      </c>
      <c r="E80" s="54">
        <f t="shared" si="1"/>
        <v>70380</v>
      </c>
      <c r="F80" s="251"/>
      <c r="G80" s="252"/>
      <c r="H80" s="252"/>
      <c r="I80" s="253"/>
    </row>
    <row r="81" spans="1:9" ht="15.75" customHeight="1" x14ac:dyDescent="0.2">
      <c r="A81" s="55" t="s">
        <v>37</v>
      </c>
      <c r="B81" s="168">
        <v>1</v>
      </c>
      <c r="C81" s="48" t="s">
        <v>77</v>
      </c>
      <c r="D81" s="212">
        <v>620</v>
      </c>
      <c r="E81" s="54">
        <f t="shared" si="1"/>
        <v>620</v>
      </c>
      <c r="F81" s="251"/>
      <c r="G81" s="252"/>
      <c r="H81" s="252"/>
      <c r="I81" s="253"/>
    </row>
    <row r="82" spans="1:9" ht="15.75" customHeight="1" x14ac:dyDescent="0.2">
      <c r="A82" s="55" t="s">
        <v>38</v>
      </c>
      <c r="B82" s="168">
        <v>1</v>
      </c>
      <c r="C82" s="48" t="s">
        <v>77</v>
      </c>
      <c r="D82" s="212">
        <v>2000</v>
      </c>
      <c r="E82" s="54">
        <f t="shared" si="1"/>
        <v>2000</v>
      </c>
      <c r="F82" s="251"/>
      <c r="G82" s="252"/>
      <c r="H82" s="252"/>
      <c r="I82" s="253"/>
    </row>
    <row r="83" spans="1:9" ht="15.75" customHeight="1" x14ac:dyDescent="0.2">
      <c r="A83" s="55" t="s">
        <v>53</v>
      </c>
      <c r="B83" s="168">
        <v>1</v>
      </c>
      <c r="C83" s="48" t="s">
        <v>77</v>
      </c>
      <c r="D83" s="212">
        <v>1</v>
      </c>
      <c r="E83" s="54">
        <f t="shared" si="1"/>
        <v>1</v>
      </c>
      <c r="F83" s="251" t="s">
        <v>271</v>
      </c>
      <c r="G83" s="252"/>
      <c r="H83" s="252"/>
      <c r="I83" s="253"/>
    </row>
    <row r="84" spans="1:9" ht="15.75" customHeight="1" thickBot="1" x14ac:dyDescent="0.25">
      <c r="A84" s="55" t="s">
        <v>54</v>
      </c>
      <c r="B84" s="48">
        <v>85</v>
      </c>
      <c r="C84" s="48" t="s">
        <v>27</v>
      </c>
      <c r="D84" s="212">
        <v>250</v>
      </c>
      <c r="E84" s="54">
        <f t="shared" si="1"/>
        <v>21250</v>
      </c>
      <c r="F84" s="251"/>
      <c r="G84" s="252"/>
      <c r="H84" s="252"/>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42</v>
      </c>
      <c r="C86" s="48" t="s">
        <v>27</v>
      </c>
      <c r="D86" s="212">
        <v>1112.1400000000001</v>
      </c>
      <c r="E86" s="54">
        <f t="shared" si="1"/>
        <v>46709.880000000005</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42</v>
      </c>
      <c r="C88" s="48" t="s">
        <v>27</v>
      </c>
      <c r="D88" s="212">
        <v>105</v>
      </c>
      <c r="E88" s="54">
        <f t="shared" si="1"/>
        <v>4410</v>
      </c>
      <c r="F88" s="251" t="s">
        <v>272</v>
      </c>
      <c r="G88" s="252"/>
      <c r="H88" s="252"/>
      <c r="I88" s="253"/>
    </row>
    <row r="89" spans="1:9" ht="15.75" customHeight="1" x14ac:dyDescent="0.2">
      <c r="A89" s="59" t="s">
        <v>101</v>
      </c>
      <c r="B89" s="170">
        <v>42</v>
      </c>
      <c r="C89" s="48" t="s">
        <v>27</v>
      </c>
      <c r="D89" s="212">
        <v>7.14</v>
      </c>
      <c r="E89" s="54">
        <f t="shared" si="1"/>
        <v>299.88</v>
      </c>
      <c r="F89" s="251" t="s">
        <v>273</v>
      </c>
      <c r="G89" s="252"/>
      <c r="H89" s="252"/>
      <c r="I89" s="253"/>
    </row>
    <row r="90" spans="1:9" ht="15.75" customHeight="1" x14ac:dyDescent="0.2">
      <c r="A90" s="59" t="s">
        <v>102</v>
      </c>
      <c r="B90" s="170">
        <v>42</v>
      </c>
      <c r="C90" s="48" t="s">
        <v>27</v>
      </c>
      <c r="D90" s="212">
        <v>120</v>
      </c>
      <c r="E90" s="54">
        <f t="shared" si="1"/>
        <v>5040</v>
      </c>
      <c r="F90" s="251"/>
      <c r="G90" s="252"/>
      <c r="H90" s="252"/>
      <c r="I90" s="253"/>
    </row>
    <row r="91" spans="1:9" ht="15.75" customHeight="1" x14ac:dyDescent="0.2">
      <c r="A91" s="59" t="s">
        <v>103</v>
      </c>
      <c r="B91" s="170">
        <v>42</v>
      </c>
      <c r="C91" s="48" t="s">
        <v>27</v>
      </c>
      <c r="D91" s="212">
        <v>2.3800000000000002E-2</v>
      </c>
      <c r="E91" s="54">
        <f t="shared" si="1"/>
        <v>0.99960000000000004</v>
      </c>
      <c r="F91" s="251" t="s">
        <v>277</v>
      </c>
      <c r="G91" s="252"/>
      <c r="H91" s="252"/>
      <c r="I91" s="253"/>
    </row>
    <row r="92" spans="1:9" ht="15.75" customHeight="1" thickBot="1" x14ac:dyDescent="0.25">
      <c r="A92" s="57" t="s">
        <v>104</v>
      </c>
      <c r="B92" s="170">
        <v>42</v>
      </c>
      <c r="C92" s="48" t="s">
        <v>27</v>
      </c>
      <c r="D92" s="212">
        <v>53.57</v>
      </c>
      <c r="E92" s="54">
        <f t="shared" si="1"/>
        <v>2249.94</v>
      </c>
      <c r="F92" s="251"/>
      <c r="G92" s="252"/>
      <c r="H92" s="252"/>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12">
        <v>100</v>
      </c>
      <c r="E94" s="54">
        <f t="shared" si="1"/>
        <v>100</v>
      </c>
      <c r="F94" s="251"/>
      <c r="G94" s="252"/>
      <c r="H94" s="252"/>
      <c r="I94" s="253"/>
    </row>
    <row r="95" spans="1:9" ht="15.75" customHeight="1" x14ac:dyDescent="0.2">
      <c r="A95" s="57" t="s">
        <v>60</v>
      </c>
      <c r="B95" s="168">
        <v>1</v>
      </c>
      <c r="C95" s="48" t="s">
        <v>77</v>
      </c>
      <c r="D95" s="212">
        <v>1000</v>
      </c>
      <c r="E95" s="54">
        <f t="shared" si="1"/>
        <v>1000</v>
      </c>
      <c r="F95" s="251" t="s">
        <v>284</v>
      </c>
      <c r="G95" s="252"/>
      <c r="H95" s="252"/>
      <c r="I95" s="253"/>
    </row>
    <row r="96" spans="1:9" ht="15.75" customHeight="1" thickBot="1" x14ac:dyDescent="0.25">
      <c r="A96" s="57" t="s">
        <v>61</v>
      </c>
      <c r="B96" s="168">
        <v>1</v>
      </c>
      <c r="C96" s="48" t="s">
        <v>77</v>
      </c>
      <c r="D96" s="212">
        <v>5250</v>
      </c>
      <c r="E96" s="54">
        <f t="shared" si="1"/>
        <v>5250</v>
      </c>
      <c r="F96" s="251"/>
      <c r="G96" s="252"/>
      <c r="H96" s="252"/>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12">
        <v>137725.9</v>
      </c>
      <c r="E98" s="54">
        <f t="shared" si="1"/>
        <v>137725.9</v>
      </c>
      <c r="F98" s="251"/>
      <c r="G98" s="252"/>
      <c r="H98" s="252"/>
      <c r="I98" s="253"/>
    </row>
    <row r="99" spans="1:9" ht="15.75" customHeight="1" x14ac:dyDescent="0.2">
      <c r="A99" s="59" t="s">
        <v>105</v>
      </c>
      <c r="B99" s="168">
        <v>1</v>
      </c>
      <c r="C99" s="48" t="s">
        <v>77</v>
      </c>
      <c r="D99" s="212">
        <v>1</v>
      </c>
      <c r="E99" s="54">
        <f t="shared" si="1"/>
        <v>1</v>
      </c>
      <c r="F99" s="251" t="s">
        <v>283</v>
      </c>
      <c r="G99" s="252"/>
      <c r="H99" s="252"/>
      <c r="I99" s="253"/>
    </row>
    <row r="100" spans="1:9" ht="15.75" customHeight="1" thickBot="1" x14ac:dyDescent="0.25">
      <c r="A100" s="57" t="s">
        <v>106</v>
      </c>
      <c r="B100" s="168">
        <v>1</v>
      </c>
      <c r="C100" s="48" t="s">
        <v>77</v>
      </c>
      <c r="D100" s="212">
        <v>37606.14</v>
      </c>
      <c r="E100" s="54">
        <f t="shared" si="1"/>
        <v>37606.14</v>
      </c>
      <c r="F100" s="251"/>
      <c r="G100" s="252"/>
      <c r="H100" s="252"/>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12">
        <v>1000</v>
      </c>
      <c r="E102" s="54">
        <f t="shared" si="1"/>
        <v>1000</v>
      </c>
      <c r="F102" s="251"/>
      <c r="G102" s="252"/>
      <c r="H102" s="252"/>
      <c r="I102" s="253"/>
    </row>
    <row r="103" spans="1:9" ht="15.75" customHeight="1" x14ac:dyDescent="0.2">
      <c r="A103" s="57" t="s">
        <v>107</v>
      </c>
      <c r="B103" s="48">
        <v>1</v>
      </c>
      <c r="C103" s="48" t="s">
        <v>77</v>
      </c>
      <c r="D103" s="212">
        <v>1</v>
      </c>
      <c r="E103" s="54">
        <f t="shared" si="1"/>
        <v>1</v>
      </c>
      <c r="F103" s="251" t="s">
        <v>287</v>
      </c>
      <c r="G103" s="252"/>
      <c r="H103" s="252"/>
      <c r="I103" s="253"/>
    </row>
    <row r="104" spans="1:9" ht="15.75" customHeight="1" x14ac:dyDescent="0.2">
      <c r="A104" s="57" t="s">
        <v>64</v>
      </c>
      <c r="B104" s="48">
        <v>1</v>
      </c>
      <c r="C104" s="48" t="s">
        <v>77</v>
      </c>
      <c r="D104" s="212">
        <v>1</v>
      </c>
      <c r="E104" s="54">
        <f t="shared" si="1"/>
        <v>1</v>
      </c>
      <c r="F104" s="251" t="s">
        <v>284</v>
      </c>
      <c r="G104" s="252"/>
      <c r="H104" s="252"/>
      <c r="I104" s="253"/>
    </row>
    <row r="105" spans="1:9" ht="15.75" customHeight="1" x14ac:dyDescent="0.2">
      <c r="A105" s="57" t="s">
        <v>65</v>
      </c>
      <c r="B105" s="48">
        <v>1</v>
      </c>
      <c r="C105" s="48" t="s">
        <v>77</v>
      </c>
      <c r="D105" s="212">
        <v>470</v>
      </c>
      <c r="E105" s="54">
        <f t="shared" si="1"/>
        <v>470</v>
      </c>
      <c r="F105" s="251"/>
      <c r="G105" s="252"/>
      <c r="H105" s="252"/>
      <c r="I105" s="253"/>
    </row>
    <row r="106" spans="1:9" ht="15.75" customHeight="1" x14ac:dyDescent="0.2">
      <c r="A106" s="57" t="s">
        <v>66</v>
      </c>
      <c r="B106" s="48">
        <v>1</v>
      </c>
      <c r="C106" s="48" t="s">
        <v>77</v>
      </c>
      <c r="D106" s="212">
        <v>3850</v>
      </c>
      <c r="E106" s="54">
        <f t="shared" si="1"/>
        <v>3850</v>
      </c>
      <c r="F106" s="251"/>
      <c r="G106" s="252"/>
      <c r="H106" s="252"/>
      <c r="I106" s="253"/>
    </row>
    <row r="107" spans="1:9" ht="15.75" customHeight="1" x14ac:dyDescent="0.2">
      <c r="A107" s="57" t="s">
        <v>67</v>
      </c>
      <c r="B107" s="48">
        <v>1</v>
      </c>
      <c r="C107" s="48" t="s">
        <v>77</v>
      </c>
      <c r="D107" s="212">
        <v>2310</v>
      </c>
      <c r="E107" s="54">
        <f t="shared" si="1"/>
        <v>2310</v>
      </c>
      <c r="F107" s="251"/>
      <c r="G107" s="252"/>
      <c r="H107" s="252"/>
      <c r="I107" s="253"/>
    </row>
    <row r="108" spans="1:9" ht="15.75" customHeight="1" x14ac:dyDescent="0.2">
      <c r="A108" s="57" t="s">
        <v>133</v>
      </c>
      <c r="B108" s="48">
        <v>1</v>
      </c>
      <c r="C108" s="48" t="s">
        <v>77</v>
      </c>
      <c r="D108" s="212">
        <v>11900</v>
      </c>
      <c r="E108" s="54">
        <f t="shared" ref="E108:E132" si="2">SUM(B108)*D108</f>
        <v>11900</v>
      </c>
      <c r="F108" s="251"/>
      <c r="G108" s="252"/>
      <c r="H108" s="252"/>
      <c r="I108" s="253"/>
    </row>
    <row r="109" spans="1:9" ht="15.75" customHeight="1" x14ac:dyDescent="0.2">
      <c r="A109" s="57" t="s">
        <v>132</v>
      </c>
      <c r="B109" s="171">
        <v>15</v>
      </c>
      <c r="C109" s="48" t="s">
        <v>138</v>
      </c>
      <c r="D109" s="212">
        <v>15.4666</v>
      </c>
      <c r="E109" s="54">
        <f t="shared" si="2"/>
        <v>231.999</v>
      </c>
      <c r="F109" s="251" t="s">
        <v>285</v>
      </c>
      <c r="G109" s="252"/>
      <c r="H109" s="252"/>
      <c r="I109" s="253"/>
    </row>
    <row r="110" spans="1:9" ht="15.75" customHeight="1" x14ac:dyDescent="0.2">
      <c r="A110" s="57" t="s">
        <v>140</v>
      </c>
      <c r="B110" s="48">
        <v>1</v>
      </c>
      <c r="C110" s="48" t="s">
        <v>77</v>
      </c>
      <c r="D110" s="212">
        <f>48806.84+6125+2000+307+500+371</f>
        <v>58109.84</v>
      </c>
      <c r="E110" s="54">
        <f t="shared" si="2"/>
        <v>58109.84</v>
      </c>
      <c r="F110" s="251" t="s">
        <v>235</v>
      </c>
      <c r="G110" s="252"/>
      <c r="H110" s="252"/>
      <c r="I110" s="253"/>
    </row>
    <row r="111" spans="1:9" ht="15.75" customHeight="1" thickBot="1" x14ac:dyDescent="0.25">
      <c r="A111" s="57" t="s">
        <v>190</v>
      </c>
      <c r="B111" s="168">
        <v>1</v>
      </c>
      <c r="C111" s="48" t="s">
        <v>77</v>
      </c>
      <c r="D111" s="212">
        <v>39550</v>
      </c>
      <c r="E111" s="54">
        <f t="shared" si="2"/>
        <v>39550</v>
      </c>
      <c r="F111" s="251" t="s">
        <v>207</v>
      </c>
      <c r="G111" s="252"/>
      <c r="H111" s="252"/>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12">
        <v>2000</v>
      </c>
      <c r="E113" s="54">
        <f t="shared" si="2"/>
        <v>2000</v>
      </c>
      <c r="F113" s="251"/>
      <c r="G113" s="252"/>
      <c r="H113" s="252"/>
      <c r="I113" s="253"/>
    </row>
    <row r="114" spans="1:9" ht="15.75" customHeight="1" x14ac:dyDescent="0.2">
      <c r="A114" s="57" t="s">
        <v>70</v>
      </c>
      <c r="B114" s="168">
        <v>1</v>
      </c>
      <c r="C114" s="48" t="s">
        <v>77</v>
      </c>
      <c r="D114" s="212"/>
      <c r="E114" s="54">
        <f t="shared" si="2"/>
        <v>0</v>
      </c>
      <c r="F114" s="251"/>
      <c r="G114" s="252"/>
      <c r="H114" s="252"/>
      <c r="I114" s="253"/>
    </row>
    <row r="115" spans="1:9" ht="15.75" customHeight="1" x14ac:dyDescent="0.2">
      <c r="A115" s="55" t="s">
        <v>42</v>
      </c>
      <c r="B115" s="168">
        <v>1</v>
      </c>
      <c r="C115" s="48" t="s">
        <v>31</v>
      </c>
      <c r="D115" s="212">
        <v>100</v>
      </c>
      <c r="E115" s="54">
        <f t="shared" si="2"/>
        <v>100</v>
      </c>
      <c r="F115" s="251"/>
      <c r="G115" s="252"/>
      <c r="H115" s="252"/>
      <c r="I115" s="253"/>
    </row>
    <row r="116" spans="1:9" ht="15.75" customHeight="1" x14ac:dyDescent="0.2">
      <c r="A116" s="57" t="s">
        <v>134</v>
      </c>
      <c r="B116" s="168">
        <v>1</v>
      </c>
      <c r="C116" s="48" t="s">
        <v>77</v>
      </c>
      <c r="D116" s="212">
        <v>1</v>
      </c>
      <c r="E116" s="54">
        <f t="shared" si="2"/>
        <v>1</v>
      </c>
      <c r="F116" s="251" t="s">
        <v>286</v>
      </c>
      <c r="G116" s="252"/>
      <c r="H116" s="252"/>
      <c r="I116" s="253"/>
    </row>
    <row r="117" spans="1:9" ht="15.75" customHeight="1" thickBot="1" x14ac:dyDescent="0.25">
      <c r="A117" s="57" t="s">
        <v>71</v>
      </c>
      <c r="B117" s="168">
        <v>1</v>
      </c>
      <c r="C117" s="48" t="s">
        <v>77</v>
      </c>
      <c r="D117" s="212">
        <v>8050</v>
      </c>
      <c r="E117" s="54">
        <f t="shared" si="2"/>
        <v>8050</v>
      </c>
      <c r="F117" s="251"/>
      <c r="G117" s="252"/>
      <c r="H117" s="252"/>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12">
        <v>1750</v>
      </c>
      <c r="E119" s="54">
        <f t="shared" si="2"/>
        <v>1750</v>
      </c>
      <c r="F119" s="251"/>
      <c r="G119" s="252"/>
      <c r="H119" s="252"/>
      <c r="I119" s="253"/>
    </row>
    <row r="120" spans="1:9" ht="15.75" customHeight="1" x14ac:dyDescent="0.2">
      <c r="A120" s="57" t="s">
        <v>136</v>
      </c>
      <c r="B120" s="168">
        <v>1</v>
      </c>
      <c r="C120" s="48" t="s">
        <v>77</v>
      </c>
      <c r="D120" s="212">
        <v>13650</v>
      </c>
      <c r="E120" s="54">
        <f t="shared" si="2"/>
        <v>13650</v>
      </c>
      <c r="F120" s="251"/>
      <c r="G120" s="252"/>
      <c r="H120" s="252"/>
      <c r="I120" s="253"/>
    </row>
    <row r="121" spans="1:9" ht="15.75" customHeight="1" x14ac:dyDescent="0.2">
      <c r="A121" s="57" t="s">
        <v>108</v>
      </c>
      <c r="B121" s="168">
        <v>1</v>
      </c>
      <c r="C121" s="48" t="s">
        <v>77</v>
      </c>
      <c r="D121" s="212">
        <v>8400</v>
      </c>
      <c r="E121" s="54">
        <f t="shared" si="2"/>
        <v>8400</v>
      </c>
      <c r="F121" s="251"/>
      <c r="G121" s="252"/>
      <c r="H121" s="252"/>
      <c r="I121" s="253"/>
    </row>
    <row r="122" spans="1:9" ht="15.75" customHeight="1" x14ac:dyDescent="0.2">
      <c r="A122" s="57" t="s">
        <v>137</v>
      </c>
      <c r="B122" s="48">
        <v>10</v>
      </c>
      <c r="C122" s="48" t="s">
        <v>138</v>
      </c>
      <c r="D122" s="212">
        <v>200</v>
      </c>
      <c r="E122" s="54">
        <f t="shared" si="2"/>
        <v>2000</v>
      </c>
      <c r="F122" s="251"/>
      <c r="G122" s="252"/>
      <c r="H122" s="252"/>
      <c r="I122" s="253"/>
    </row>
    <row r="123" spans="1:9" ht="15.75" customHeight="1" x14ac:dyDescent="0.2">
      <c r="A123" s="57" t="s">
        <v>109</v>
      </c>
      <c r="B123" s="48">
        <v>1</v>
      </c>
      <c r="C123" s="48" t="s">
        <v>77</v>
      </c>
      <c r="D123" s="212">
        <v>300</v>
      </c>
      <c r="E123" s="54">
        <f t="shared" si="2"/>
        <v>300</v>
      </c>
      <c r="F123" s="251"/>
      <c r="G123" s="252"/>
      <c r="H123" s="252"/>
      <c r="I123" s="253"/>
    </row>
    <row r="124" spans="1:9" ht="15.75" customHeight="1" thickBot="1" x14ac:dyDescent="0.25">
      <c r="A124" s="57" t="s">
        <v>192</v>
      </c>
      <c r="B124" s="168">
        <v>70</v>
      </c>
      <c r="C124" s="168" t="s">
        <v>138</v>
      </c>
      <c r="D124" s="212">
        <v>5</v>
      </c>
      <c r="E124" s="54">
        <f t="shared" si="2"/>
        <v>350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12">
        <v>1</v>
      </c>
      <c r="E126" s="54">
        <f t="shared" si="2"/>
        <v>1</v>
      </c>
      <c r="F126" s="251" t="s">
        <v>276</v>
      </c>
      <c r="G126" s="252"/>
      <c r="H126" s="252"/>
      <c r="I126" s="253"/>
    </row>
    <row r="127" spans="1:9" ht="15.75" customHeight="1" x14ac:dyDescent="0.2">
      <c r="A127" s="55" t="s">
        <v>139</v>
      </c>
      <c r="B127" s="168">
        <v>1</v>
      </c>
      <c r="C127" s="48" t="s">
        <v>31</v>
      </c>
      <c r="D127" s="212">
        <v>5250</v>
      </c>
      <c r="E127" s="54">
        <f t="shared" si="2"/>
        <v>5250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70</v>
      </c>
      <c r="C130" s="168" t="s">
        <v>138</v>
      </c>
      <c r="D130" s="212">
        <v>50</v>
      </c>
      <c r="E130" s="54">
        <f t="shared" si="2"/>
        <v>3500</v>
      </c>
      <c r="F130" s="251"/>
      <c r="G130" s="252"/>
      <c r="H130" s="252"/>
      <c r="I130" s="253"/>
    </row>
    <row r="131" spans="1:9" ht="15.75" customHeight="1" x14ac:dyDescent="0.2">
      <c r="A131" s="55" t="s">
        <v>75</v>
      </c>
      <c r="B131" s="168">
        <v>1</v>
      </c>
      <c r="C131" s="48" t="s">
        <v>77</v>
      </c>
      <c r="D131" s="212">
        <v>1750</v>
      </c>
      <c r="E131" s="54">
        <f t="shared" si="2"/>
        <v>1750</v>
      </c>
      <c r="F131" s="251"/>
      <c r="G131" s="252"/>
      <c r="H131" s="252"/>
      <c r="I131" s="253"/>
    </row>
    <row r="132" spans="1:9" ht="15.75" customHeight="1" x14ac:dyDescent="0.2">
      <c r="A132" s="55" t="s">
        <v>76</v>
      </c>
      <c r="B132" s="168">
        <v>1</v>
      </c>
      <c r="C132" s="48" t="s">
        <v>77</v>
      </c>
      <c r="D132" s="212">
        <v>2500</v>
      </c>
      <c r="E132" s="54">
        <f t="shared" si="2"/>
        <v>2500</v>
      </c>
      <c r="F132" s="251" t="s">
        <v>274</v>
      </c>
      <c r="G132" s="252"/>
      <c r="H132" s="252"/>
      <c r="I132" s="253"/>
    </row>
    <row r="133" spans="1:9" ht="15.75" customHeight="1" thickBot="1" x14ac:dyDescent="0.25">
      <c r="A133" s="55"/>
      <c r="B133" s="48"/>
      <c r="C133" s="48"/>
      <c r="D133" s="53"/>
      <c r="E133" s="54"/>
      <c r="F133" s="254"/>
      <c r="G133" s="255"/>
      <c r="H133" s="255"/>
      <c r="I133" s="256"/>
    </row>
    <row r="134" spans="1:9" ht="23.25" customHeight="1" thickTop="1" thickBot="1" x14ac:dyDescent="0.25">
      <c r="A134" s="60" t="s">
        <v>43</v>
      </c>
      <c r="B134" s="61"/>
      <c r="C134" s="62"/>
      <c r="D134" s="63"/>
      <c r="E134" s="64">
        <f>SUM(E43:E132)</f>
        <v>829259.04859999986</v>
      </c>
      <c r="F134" s="245"/>
      <c r="G134" s="246"/>
      <c r="H134" s="246"/>
      <c r="I134" s="247"/>
    </row>
    <row r="135" spans="1:9" ht="23.25" customHeight="1" thickTop="1" thickBot="1" x14ac:dyDescent="0.25">
      <c r="A135" s="60" t="s">
        <v>157</v>
      </c>
      <c r="B135" s="61"/>
      <c r="C135" s="62"/>
      <c r="D135" s="63"/>
      <c r="E135" s="64">
        <f>SUM(E134)/B23</f>
        <v>9755.9888070588222</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137.09</v>
      </c>
      <c r="E146" s="86">
        <f>SUM(B146)*D146</f>
        <v>8389.9080000000013</v>
      </c>
      <c r="F146" s="90">
        <v>16</v>
      </c>
      <c r="G146" s="91">
        <f>SUM(E146*F146)</f>
        <v>134238.52800000002</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16</v>
      </c>
      <c r="G148" s="94">
        <f>SUM(E148*F148)</f>
        <v>769425.98400000005</v>
      </c>
      <c r="H148" s="88"/>
      <c r="I148" s="83"/>
    </row>
    <row r="149" spans="1:9" thickBot="1" x14ac:dyDescent="0.25">
      <c r="A149" s="95" t="s">
        <v>169</v>
      </c>
      <c r="B149" s="47"/>
      <c r="C149" s="96"/>
      <c r="D149" s="96"/>
      <c r="E149" s="96"/>
      <c r="F149" s="97"/>
      <c r="G149" s="98">
        <f>SUM(G146:G148)</f>
        <v>903664.5120000001</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80.73</v>
      </c>
      <c r="E153" s="86">
        <f>SUM(B153)*D153</f>
        <v>5659.1729999999998</v>
      </c>
      <c r="F153" s="90">
        <v>10</v>
      </c>
      <c r="G153" s="91">
        <f>SUM(E153*F153)</f>
        <v>56591.729999999996</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527.44000000000005</v>
      </c>
      <c r="E155" s="86">
        <f>SUM(B155)*D155</f>
        <v>36973.544000000002</v>
      </c>
      <c r="F155" s="93">
        <v>10</v>
      </c>
      <c r="G155" s="94">
        <f>SUM(E155*F155)</f>
        <v>369735.44</v>
      </c>
      <c r="H155" s="88"/>
      <c r="I155" s="83"/>
    </row>
    <row r="156" spans="1:9" thickBot="1" x14ac:dyDescent="0.25">
      <c r="A156" s="95" t="s">
        <v>170</v>
      </c>
      <c r="B156" s="47"/>
      <c r="C156" s="96"/>
      <c r="D156" s="96"/>
      <c r="E156" s="96"/>
      <c r="F156" s="97"/>
      <c r="G156" s="98">
        <f>SUM(G153:G155)</f>
        <v>426327.17</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8</v>
      </c>
      <c r="G160" s="91">
        <f>SUM(E160*F160)</f>
        <v>51731.784</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8</v>
      </c>
      <c r="G162" s="94">
        <f>SUM(E162*F162)</f>
        <v>337983.55200000003</v>
      </c>
      <c r="H162" s="88"/>
      <c r="I162" s="83"/>
    </row>
    <row r="163" spans="1:9" thickBot="1" x14ac:dyDescent="0.25">
      <c r="A163" s="142" t="s">
        <v>171</v>
      </c>
      <c r="B163" s="143"/>
      <c r="C163" s="144"/>
      <c r="D163" s="144"/>
      <c r="E163" s="144"/>
      <c r="F163" s="145"/>
      <c r="G163" s="146">
        <f>SUM(G160:G162)</f>
        <v>389715.33600000001</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10</v>
      </c>
      <c r="G167" s="91">
        <f>SUM(E167*F167)</f>
        <v>68378.31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10</v>
      </c>
      <c r="G169" s="94">
        <f>SUM(E169*F169)</f>
        <v>446741.68000000005</v>
      </c>
      <c r="H169" s="88"/>
      <c r="I169" s="83"/>
    </row>
    <row r="170" spans="1:9" thickBot="1" x14ac:dyDescent="0.25">
      <c r="A170" s="95" t="s">
        <v>172</v>
      </c>
      <c r="B170" s="47"/>
      <c r="C170" s="96"/>
      <c r="D170" s="96"/>
      <c r="E170" s="96"/>
      <c r="F170" s="97"/>
      <c r="G170" s="98">
        <f>SUM(G167:G169)</f>
        <v>515119.99000000005</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8</v>
      </c>
      <c r="G174" s="91">
        <f>SUM(E174*F174)</f>
        <v>60515.208000000006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8</v>
      </c>
      <c r="G176" s="94">
        <f>SUM(E176*F176)</f>
        <v>395369.02400000003</v>
      </c>
      <c r="H176" s="88"/>
      <c r="I176" s="83"/>
    </row>
    <row r="177" spans="1:9" thickBot="1" x14ac:dyDescent="0.25">
      <c r="A177" s="95" t="s">
        <v>173</v>
      </c>
      <c r="B177" s="47"/>
      <c r="C177" s="96"/>
      <c r="D177" s="96"/>
      <c r="E177" s="96"/>
      <c r="F177" s="97"/>
      <c r="G177" s="98">
        <f>SUM(G174:G176)</f>
        <v>455884.23200000002</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8</v>
      </c>
      <c r="G181" s="91">
        <f>SUM(E181*F181)</f>
        <v>63227.736000000004</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8</v>
      </c>
      <c r="G183" s="94">
        <f>SUM(E183*F183)</f>
        <v>413091.00800000009</v>
      </c>
      <c r="H183" s="88"/>
      <c r="I183" s="83"/>
    </row>
    <row r="184" spans="1:9" thickBot="1" x14ac:dyDescent="0.25">
      <c r="A184" s="95" t="s">
        <v>174</v>
      </c>
      <c r="B184" s="47"/>
      <c r="C184" s="96"/>
      <c r="D184" s="96"/>
      <c r="E184" s="96"/>
      <c r="F184" s="97"/>
      <c r="G184" s="98">
        <f>SUM(G181:G183)</f>
        <v>476318.74400000006</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10</v>
      </c>
      <c r="G188" s="91">
        <f>SUM(E188*F188)</f>
        <v>87592.05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10</v>
      </c>
      <c r="G190" s="94">
        <f>SUM(E190*F190)</f>
        <v>572272.4</v>
      </c>
      <c r="H190" s="88"/>
      <c r="I190" s="83"/>
    </row>
    <row r="191" spans="1:9" thickBot="1" x14ac:dyDescent="0.25">
      <c r="A191" s="95" t="s">
        <v>175</v>
      </c>
      <c r="B191" s="47"/>
      <c r="C191" s="96"/>
      <c r="D191" s="96"/>
      <c r="E191" s="96"/>
      <c r="F191" s="97"/>
      <c r="G191" s="98">
        <f>SUM(G188:G190)</f>
        <v>659864.45000000007</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0.28275</v>
      </c>
      <c r="E195" s="86">
        <f>SUM(B195)*D195</f>
        <v>6325.683</v>
      </c>
      <c r="F195" s="86"/>
      <c r="G195" s="122"/>
      <c r="H195" s="73"/>
      <c r="I195" s="121"/>
    </row>
    <row r="196" spans="1:9" thickBot="1" x14ac:dyDescent="0.25">
      <c r="A196" s="128" t="s">
        <v>83</v>
      </c>
      <c r="B196" s="45">
        <v>22372</v>
      </c>
      <c r="C196" s="106" t="s">
        <v>78</v>
      </c>
      <c r="D196" s="216">
        <v>8.5214999999999996</v>
      </c>
      <c r="E196" s="86">
        <f t="shared" ref="E196:E218" si="3">SUM(B196)*D196</f>
        <v>190642.99799999999</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58.734000000000002</v>
      </c>
      <c r="E198" s="86">
        <f t="shared" si="3"/>
        <v>193763.46600000001</v>
      </c>
      <c r="F198" s="86"/>
      <c r="G198" s="122"/>
      <c r="H198" s="73"/>
      <c r="I198" s="121"/>
    </row>
    <row r="199" spans="1:9" ht="15" x14ac:dyDescent="0.2">
      <c r="A199" s="105" t="s">
        <v>221</v>
      </c>
      <c r="B199" s="45">
        <v>726</v>
      </c>
      <c r="C199" s="106" t="s">
        <v>78</v>
      </c>
      <c r="D199" s="216">
        <v>36.903750000000002</v>
      </c>
      <c r="E199" s="86">
        <f t="shared" si="3"/>
        <v>26792.122500000001</v>
      </c>
      <c r="F199" s="86"/>
      <c r="G199" s="122"/>
      <c r="H199" s="73"/>
      <c r="I199" s="121"/>
    </row>
    <row r="200" spans="1:9" ht="15" x14ac:dyDescent="0.2">
      <c r="A200" s="105" t="s">
        <v>224</v>
      </c>
      <c r="B200" s="45">
        <v>380</v>
      </c>
      <c r="C200" s="106" t="s">
        <v>78</v>
      </c>
      <c r="D200" s="216">
        <v>61.785749999999993</v>
      </c>
      <c r="E200" s="86">
        <f t="shared" si="3"/>
        <v>23478.584999999999</v>
      </c>
      <c r="F200" s="86"/>
      <c r="G200" s="122"/>
      <c r="H200" s="73"/>
      <c r="I200" s="121"/>
    </row>
    <row r="201" spans="1:9" ht="15" x14ac:dyDescent="0.2">
      <c r="A201" s="105" t="s">
        <v>113</v>
      </c>
      <c r="B201" s="45">
        <v>2794</v>
      </c>
      <c r="C201" s="106" t="s">
        <v>78</v>
      </c>
      <c r="D201" s="216">
        <v>33.510749999999994</v>
      </c>
      <c r="E201" s="86">
        <f t="shared" si="3"/>
        <v>93629.035499999984</v>
      </c>
      <c r="F201" s="86"/>
      <c r="G201" s="122"/>
      <c r="H201" s="73"/>
      <c r="I201" s="121"/>
    </row>
    <row r="202" spans="1:9" thickBot="1" x14ac:dyDescent="0.25">
      <c r="A202" s="128" t="s">
        <v>223</v>
      </c>
      <c r="B202" s="45">
        <v>1827</v>
      </c>
      <c r="C202" s="106" t="s">
        <v>78</v>
      </c>
      <c r="D202" s="216">
        <v>58.090499999999999</v>
      </c>
      <c r="E202" s="86">
        <f t="shared" si="3"/>
        <v>106131.3435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14.10825</v>
      </c>
      <c r="E204" s="86">
        <f t="shared" si="3"/>
        <v>110284.19025</v>
      </c>
      <c r="F204" s="86"/>
      <c r="G204" s="122"/>
      <c r="H204" s="73"/>
      <c r="I204" s="121"/>
    </row>
    <row r="205" spans="1:9" ht="15" x14ac:dyDescent="0.2">
      <c r="A205" s="105" t="s">
        <v>86</v>
      </c>
      <c r="B205" s="45">
        <v>1954</v>
      </c>
      <c r="C205" s="106" t="s">
        <v>78</v>
      </c>
      <c r="D205" s="216">
        <v>23.419499999999999</v>
      </c>
      <c r="E205" s="86">
        <f t="shared" si="3"/>
        <v>45761.703000000001</v>
      </c>
      <c r="F205" s="86"/>
      <c r="G205" s="122"/>
      <c r="H205" s="73"/>
      <c r="I205" s="121"/>
    </row>
    <row r="206" spans="1:9" ht="15" x14ac:dyDescent="0.2">
      <c r="A206" s="100" t="s">
        <v>144</v>
      </c>
      <c r="B206" s="48">
        <v>70</v>
      </c>
      <c r="C206" s="48" t="s">
        <v>138</v>
      </c>
      <c r="D206" s="217">
        <v>165.89625000000001</v>
      </c>
      <c r="E206" s="86">
        <f t="shared" si="3"/>
        <v>11612.737500000001</v>
      </c>
      <c r="F206" s="86"/>
      <c r="G206" s="122"/>
      <c r="H206" s="73"/>
      <c r="I206" s="121"/>
    </row>
    <row r="207" spans="1:9" ht="15" x14ac:dyDescent="0.2">
      <c r="A207" s="105" t="s">
        <v>252</v>
      </c>
      <c r="B207" s="45">
        <v>1330</v>
      </c>
      <c r="C207" s="106" t="s">
        <v>117</v>
      </c>
      <c r="D207" s="216">
        <v>55.964999999999996</v>
      </c>
      <c r="E207" s="86">
        <f t="shared" si="3"/>
        <v>74433.45</v>
      </c>
      <c r="F207" s="86"/>
      <c r="G207" s="122"/>
      <c r="H207" s="73"/>
      <c r="I207" s="121"/>
    </row>
    <row r="208" spans="1:9" thickBot="1" x14ac:dyDescent="0.25">
      <c r="A208" s="128" t="s">
        <v>253</v>
      </c>
      <c r="B208" s="45">
        <v>634</v>
      </c>
      <c r="C208" s="106" t="s">
        <v>117</v>
      </c>
      <c r="D208" s="216">
        <v>67.274999999999991</v>
      </c>
      <c r="E208" s="86">
        <f t="shared" si="3"/>
        <v>42652.349999999991</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2925</v>
      </c>
      <c r="E211" s="86">
        <f t="shared" si="3"/>
        <v>204750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1662257.6642499999</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829259.04859999986</v>
      </c>
      <c r="H224" s="33"/>
      <c r="I224" s="147"/>
    </row>
    <row r="225" spans="1:9" s="30" customFormat="1" ht="15" x14ac:dyDescent="0.2">
      <c r="A225" s="114" t="s">
        <v>147</v>
      </c>
      <c r="B225" s="101"/>
      <c r="C225" s="102"/>
      <c r="D225" s="102"/>
      <c r="E225" s="102"/>
      <c r="F225" s="138"/>
      <c r="G225" s="108">
        <f>SUM(G146,G153,G160,G167,G174,G181,G188)</f>
        <v>522275.34599999996</v>
      </c>
      <c r="H225" s="33"/>
      <c r="I225" s="147"/>
    </row>
    <row r="226" spans="1:9" s="30" customFormat="1" ht="15" x14ac:dyDescent="0.2">
      <c r="A226" s="114" t="s">
        <v>148</v>
      </c>
      <c r="B226" s="101"/>
      <c r="C226" s="102"/>
      <c r="D226" s="102"/>
      <c r="E226" s="102"/>
      <c r="F226" s="138"/>
      <c r="G226" s="108">
        <f>SUM(G148,G155,G162,G169,G176,G183,G190)</f>
        <v>3304619.0880000005</v>
      </c>
      <c r="H226" s="33"/>
      <c r="I226" s="147"/>
    </row>
    <row r="227" spans="1:9" s="30" customFormat="1" ht="15" x14ac:dyDescent="0.2">
      <c r="A227" s="114" t="s">
        <v>149</v>
      </c>
      <c r="B227" s="101"/>
      <c r="C227" s="102"/>
      <c r="D227" s="102"/>
      <c r="E227" s="102"/>
      <c r="F227" s="138"/>
      <c r="G227" s="108">
        <f>SUM(G220)</f>
        <v>1662257.6642499999</v>
      </c>
      <c r="H227" s="33"/>
      <c r="I227" s="147"/>
    </row>
    <row r="228" spans="1:9" s="30" customFormat="1" ht="15" x14ac:dyDescent="0.2">
      <c r="A228" s="114" t="s">
        <v>196</v>
      </c>
      <c r="B228" s="153"/>
      <c r="C228" s="102"/>
      <c r="D228" s="102"/>
      <c r="E228" s="102"/>
      <c r="F228" s="138"/>
      <c r="G228" s="108">
        <f>SUM(G224:G227)*3%</f>
        <v>189552.33440549998</v>
      </c>
      <c r="H228" s="33"/>
      <c r="I228" s="147"/>
    </row>
    <row r="229" spans="1:9" s="30" customFormat="1" ht="15" x14ac:dyDescent="0.2">
      <c r="A229" s="114" t="s">
        <v>197</v>
      </c>
      <c r="B229" s="101"/>
      <c r="C229" s="102"/>
      <c r="D229" s="102"/>
      <c r="E229" s="102"/>
      <c r="F229" s="138"/>
      <c r="G229" s="108">
        <f>SUM(G224:G228)*E140</f>
        <v>455557.44368788501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6963520.9249433847</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250</v>
      </c>
      <c r="B238" s="9"/>
      <c r="C238" s="28"/>
      <c r="D238" s="292"/>
      <c r="E238" s="292"/>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7" t="s">
        <v>227</v>
      </c>
      <c r="C240" s="227"/>
      <c r="D240" s="227"/>
      <c r="E240" s="227"/>
      <c r="F240" s="227"/>
      <c r="G240" s="227"/>
      <c r="H240" s="22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3.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9"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33"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72</v>
      </c>
      <c r="C277" s="48" t="s">
        <v>27</v>
      </c>
      <c r="D277" s="212">
        <v>1.3888888888888888E-2</v>
      </c>
      <c r="E277" s="54">
        <f>SUM(B277)*D277</f>
        <v>1</v>
      </c>
      <c r="F277" s="251" t="s">
        <v>279</v>
      </c>
      <c r="G277" s="252"/>
      <c r="H277" s="252"/>
      <c r="I277" s="253"/>
    </row>
    <row r="278" spans="1:9" s="30" customFormat="1" ht="15" x14ac:dyDescent="0.2">
      <c r="A278" s="55" t="s">
        <v>13</v>
      </c>
      <c r="B278" s="48">
        <v>72</v>
      </c>
      <c r="C278" s="48" t="s">
        <v>27</v>
      </c>
      <c r="D278" s="212">
        <v>368.75</v>
      </c>
      <c r="E278" s="54">
        <f t="shared" ref="E278:E285" si="5">SUM(B278)*D278</f>
        <v>26550</v>
      </c>
      <c r="F278" s="251"/>
      <c r="G278" s="252"/>
      <c r="H278" s="252"/>
      <c r="I278" s="253"/>
    </row>
    <row r="279" spans="1:9" s="30" customFormat="1" ht="15" x14ac:dyDescent="0.2">
      <c r="A279" s="55" t="s">
        <v>15</v>
      </c>
      <c r="B279" s="48">
        <v>72</v>
      </c>
      <c r="C279" s="48" t="s">
        <v>27</v>
      </c>
      <c r="D279" s="212">
        <v>1.3888888888888888E-2</v>
      </c>
      <c r="E279" s="54">
        <f t="shared" si="5"/>
        <v>1</v>
      </c>
      <c r="F279" s="251" t="s">
        <v>281</v>
      </c>
      <c r="G279" s="252"/>
      <c r="H279" s="252"/>
      <c r="I279" s="253"/>
    </row>
    <row r="280" spans="1:9" s="30" customFormat="1" ht="15" x14ac:dyDescent="0.2">
      <c r="A280" s="55" t="s">
        <v>16</v>
      </c>
      <c r="B280" s="48">
        <v>72</v>
      </c>
      <c r="C280" s="48" t="s">
        <v>27</v>
      </c>
      <c r="D280" s="212">
        <v>1200</v>
      </c>
      <c r="E280" s="54">
        <f t="shared" si="5"/>
        <v>86400</v>
      </c>
      <c r="F280" s="251"/>
      <c r="G280" s="252"/>
      <c r="H280" s="252"/>
      <c r="I280" s="253"/>
    </row>
    <row r="281" spans="1:9" s="30" customFormat="1" ht="15" x14ac:dyDescent="0.2">
      <c r="A281" s="55" t="s">
        <v>125</v>
      </c>
      <c r="B281" s="48">
        <v>72</v>
      </c>
      <c r="C281" s="48" t="s">
        <v>27</v>
      </c>
      <c r="D281" s="212">
        <v>611.11</v>
      </c>
      <c r="E281" s="54">
        <f t="shared" si="5"/>
        <v>43999.92</v>
      </c>
      <c r="F281" s="251" t="s">
        <v>282</v>
      </c>
      <c r="G281" s="252"/>
      <c r="H281" s="252"/>
      <c r="I281" s="253"/>
    </row>
    <row r="282" spans="1:9" s="30" customFormat="1" ht="15" x14ac:dyDescent="0.2">
      <c r="A282" s="55" t="s">
        <v>123</v>
      </c>
      <c r="B282" s="48">
        <v>72</v>
      </c>
      <c r="C282" s="48" t="s">
        <v>27</v>
      </c>
      <c r="D282" s="212">
        <v>431.11</v>
      </c>
      <c r="E282" s="54">
        <f t="shared" si="5"/>
        <v>31039.920000000002</v>
      </c>
      <c r="F282" s="251"/>
      <c r="G282" s="252"/>
      <c r="H282" s="252"/>
      <c r="I282" s="253"/>
    </row>
    <row r="283" spans="1:9" s="30" customFormat="1" ht="15" x14ac:dyDescent="0.2">
      <c r="A283" s="55" t="s">
        <v>17</v>
      </c>
      <c r="B283" s="48">
        <v>72</v>
      </c>
      <c r="C283" s="48" t="s">
        <v>27</v>
      </c>
      <c r="D283" s="212">
        <v>404.25</v>
      </c>
      <c r="E283" s="54">
        <f t="shared" si="5"/>
        <v>29106</v>
      </c>
      <c r="F283" s="251"/>
      <c r="G283" s="252"/>
      <c r="H283" s="252"/>
      <c r="I283" s="253"/>
    </row>
    <row r="284" spans="1:9" s="30" customFormat="1" ht="15" x14ac:dyDescent="0.2">
      <c r="A284" s="55" t="s">
        <v>18</v>
      </c>
      <c r="B284" s="48">
        <v>72</v>
      </c>
      <c r="C284" s="48" t="s">
        <v>27</v>
      </c>
      <c r="D284" s="212">
        <v>1.3888888888888888E-2</v>
      </c>
      <c r="E284" s="54">
        <f t="shared" si="5"/>
        <v>1</v>
      </c>
      <c r="F284" s="251" t="s">
        <v>270</v>
      </c>
      <c r="G284" s="252"/>
      <c r="H284" s="252"/>
      <c r="I284" s="253"/>
    </row>
    <row r="285" spans="1:9" s="30" customFormat="1" thickBot="1" x14ac:dyDescent="0.25">
      <c r="A285" s="55" t="s">
        <v>19</v>
      </c>
      <c r="B285" s="48">
        <v>72</v>
      </c>
      <c r="C285" s="48" t="s">
        <v>27</v>
      </c>
      <c r="D285" s="212">
        <v>55</v>
      </c>
      <c r="E285" s="54">
        <f t="shared" si="5"/>
        <v>3960</v>
      </c>
      <c r="F285" s="251"/>
      <c r="G285" s="252"/>
      <c r="H285" s="252"/>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12">
        <v>2100</v>
      </c>
      <c r="E287" s="54">
        <f t="shared" ref="E287:E349" si="6">SUM(B287)*D287</f>
        <v>2100</v>
      </c>
      <c r="F287" s="251"/>
      <c r="G287" s="252"/>
      <c r="H287" s="252"/>
      <c r="I287" s="253"/>
    </row>
    <row r="288" spans="1:9" s="30" customFormat="1" ht="15" x14ac:dyDescent="0.2">
      <c r="A288" s="55" t="s">
        <v>45</v>
      </c>
      <c r="B288" s="48">
        <v>72</v>
      </c>
      <c r="C288" s="48" t="s">
        <v>27</v>
      </c>
      <c r="D288" s="212">
        <v>27.5</v>
      </c>
      <c r="E288" s="54">
        <f t="shared" si="6"/>
        <v>1980</v>
      </c>
      <c r="F288" s="251" t="s">
        <v>288</v>
      </c>
      <c r="G288" s="252"/>
      <c r="H288" s="252"/>
      <c r="I288" s="253"/>
    </row>
    <row r="289" spans="1:9" s="30" customFormat="1" ht="15" x14ac:dyDescent="0.2">
      <c r="A289" s="58" t="s">
        <v>47</v>
      </c>
      <c r="B289" s="48">
        <v>72</v>
      </c>
      <c r="C289" s="48" t="s">
        <v>27</v>
      </c>
      <c r="D289" s="212">
        <v>27.5</v>
      </c>
      <c r="E289" s="54">
        <f t="shared" si="6"/>
        <v>1980</v>
      </c>
      <c r="F289" s="251" t="s">
        <v>288</v>
      </c>
      <c r="G289" s="252"/>
      <c r="H289" s="252"/>
      <c r="I289" s="253"/>
    </row>
    <row r="290" spans="1:9" s="30" customFormat="1" ht="15" x14ac:dyDescent="0.2">
      <c r="A290" s="58" t="s">
        <v>21</v>
      </c>
      <c r="B290" s="48">
        <v>72</v>
      </c>
      <c r="C290" s="48" t="s">
        <v>27</v>
      </c>
      <c r="D290" s="212">
        <v>26.25</v>
      </c>
      <c r="E290" s="54">
        <f t="shared" si="6"/>
        <v>1890</v>
      </c>
      <c r="F290" s="251" t="s">
        <v>269</v>
      </c>
      <c r="G290" s="252"/>
      <c r="H290" s="252"/>
      <c r="I290" s="253"/>
    </row>
    <row r="291" spans="1:9" s="30" customFormat="1" ht="15" x14ac:dyDescent="0.2">
      <c r="A291" s="58" t="s">
        <v>22</v>
      </c>
      <c r="B291" s="48">
        <v>72</v>
      </c>
      <c r="C291" s="48" t="s">
        <v>27</v>
      </c>
      <c r="D291" s="212">
        <v>26.25</v>
      </c>
      <c r="E291" s="54">
        <f t="shared" si="6"/>
        <v>1890</v>
      </c>
      <c r="F291" s="251" t="s">
        <v>269</v>
      </c>
      <c r="G291" s="252"/>
      <c r="H291" s="252"/>
      <c r="I291" s="253"/>
    </row>
    <row r="292" spans="1:9" s="30" customFormat="1" ht="15" x14ac:dyDescent="0.2">
      <c r="A292" s="58" t="s">
        <v>23</v>
      </c>
      <c r="B292" s="48">
        <v>72</v>
      </c>
      <c r="C292" s="48" t="s">
        <v>27</v>
      </c>
      <c r="D292" s="212">
        <v>55</v>
      </c>
      <c r="E292" s="54">
        <f t="shared" si="6"/>
        <v>3960</v>
      </c>
      <c r="F292" s="251"/>
      <c r="G292" s="252"/>
      <c r="H292" s="252"/>
      <c r="I292" s="253"/>
    </row>
    <row r="293" spans="1:9" s="30" customFormat="1" ht="15" x14ac:dyDescent="0.2">
      <c r="A293" s="58" t="s">
        <v>48</v>
      </c>
      <c r="B293" s="48">
        <v>72</v>
      </c>
      <c r="C293" s="48" t="s">
        <v>27</v>
      </c>
      <c r="D293" s="212">
        <v>33</v>
      </c>
      <c r="E293" s="54">
        <f t="shared" si="6"/>
        <v>2376</v>
      </c>
      <c r="F293" s="251"/>
      <c r="G293" s="252"/>
      <c r="H293" s="252"/>
      <c r="I293" s="253"/>
    </row>
    <row r="294" spans="1:9" s="30" customFormat="1" ht="15" x14ac:dyDescent="0.2">
      <c r="A294" s="55" t="s">
        <v>124</v>
      </c>
      <c r="B294" s="48">
        <v>72</v>
      </c>
      <c r="C294" s="48" t="s">
        <v>27</v>
      </c>
      <c r="D294" s="212">
        <v>17.079999999999998</v>
      </c>
      <c r="E294" s="54">
        <f t="shared" si="6"/>
        <v>1229.7599999999998</v>
      </c>
      <c r="F294" s="251"/>
      <c r="G294" s="252"/>
      <c r="H294" s="252"/>
      <c r="I294" s="253"/>
    </row>
    <row r="295" spans="1:9" s="30" customFormat="1" ht="15" x14ac:dyDescent="0.2">
      <c r="A295" s="55" t="s">
        <v>28</v>
      </c>
      <c r="B295" s="48">
        <v>72</v>
      </c>
      <c r="C295" s="48" t="s">
        <v>27</v>
      </c>
      <c r="D295" s="212">
        <v>50</v>
      </c>
      <c r="E295" s="54">
        <f t="shared" si="6"/>
        <v>3600</v>
      </c>
      <c r="F295" s="251"/>
      <c r="G295" s="252"/>
      <c r="H295" s="252"/>
      <c r="I295" s="253"/>
    </row>
    <row r="296" spans="1:9" s="30" customFormat="1" ht="15.75" customHeight="1" x14ac:dyDescent="0.2">
      <c r="A296" s="57" t="s">
        <v>29</v>
      </c>
      <c r="B296" s="48">
        <v>72</v>
      </c>
      <c r="C296" s="48" t="s">
        <v>27</v>
      </c>
      <c r="D296" s="212">
        <v>26.74</v>
      </c>
      <c r="E296" s="54">
        <f t="shared" si="6"/>
        <v>1925.28</v>
      </c>
      <c r="F296" s="251"/>
      <c r="G296" s="252"/>
      <c r="H296" s="252"/>
      <c r="I296" s="253"/>
    </row>
    <row r="297" spans="1:9" s="30" customFormat="1" ht="15.75" customHeight="1" x14ac:dyDescent="0.2">
      <c r="A297" s="55" t="s">
        <v>26</v>
      </c>
      <c r="B297" s="48">
        <v>1</v>
      </c>
      <c r="C297" s="48" t="s">
        <v>31</v>
      </c>
      <c r="D297" s="212">
        <v>50</v>
      </c>
      <c r="E297" s="54">
        <f t="shared" si="6"/>
        <v>50</v>
      </c>
      <c r="F297" s="251"/>
      <c r="G297" s="252"/>
      <c r="H297" s="252"/>
      <c r="I297" s="253"/>
    </row>
    <row r="298" spans="1:9" s="30" customFormat="1" ht="15.75" customHeight="1" x14ac:dyDescent="0.2">
      <c r="A298" s="55" t="s">
        <v>44</v>
      </c>
      <c r="B298" s="48">
        <v>1</v>
      </c>
      <c r="C298" s="48" t="s">
        <v>31</v>
      </c>
      <c r="D298" s="212">
        <v>500</v>
      </c>
      <c r="E298" s="54">
        <f t="shared" si="6"/>
        <v>500</v>
      </c>
      <c r="F298" s="251"/>
      <c r="G298" s="252"/>
      <c r="H298" s="252"/>
      <c r="I298" s="253"/>
    </row>
    <row r="299" spans="1:9" s="30" customFormat="1" ht="15.75" customHeight="1" thickBot="1" x14ac:dyDescent="0.25">
      <c r="A299" s="169" t="s">
        <v>195</v>
      </c>
      <c r="B299" s="48">
        <v>1</v>
      </c>
      <c r="C299" s="48" t="s">
        <v>31</v>
      </c>
      <c r="D299" s="212">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55" t="s">
        <v>32</v>
      </c>
      <c r="B301" s="48">
        <v>72</v>
      </c>
      <c r="C301" s="48" t="s">
        <v>27</v>
      </c>
      <c r="D301" s="212">
        <v>55</v>
      </c>
      <c r="E301" s="54">
        <f t="shared" si="6"/>
        <v>3960</v>
      </c>
      <c r="F301" s="251"/>
      <c r="G301" s="252"/>
      <c r="H301" s="252"/>
      <c r="I301" s="253"/>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1181.7</v>
      </c>
      <c r="E303" s="54">
        <f t="shared" si="6"/>
        <v>1181.7</v>
      </c>
      <c r="F303" s="251"/>
      <c r="G303" s="252"/>
      <c r="H303" s="252"/>
      <c r="I303" s="253"/>
    </row>
    <row r="304" spans="1:9" s="30" customFormat="1" ht="15.75" customHeight="1" x14ac:dyDescent="0.2">
      <c r="A304" s="55" t="s">
        <v>129</v>
      </c>
      <c r="B304" s="168">
        <v>1</v>
      </c>
      <c r="C304" s="168" t="s">
        <v>77</v>
      </c>
      <c r="D304" s="212">
        <v>2000</v>
      </c>
      <c r="E304" s="54">
        <f t="shared" si="6"/>
        <v>2000</v>
      </c>
      <c r="F304" s="251"/>
      <c r="G304" s="252"/>
      <c r="H304" s="252"/>
      <c r="I304" s="253"/>
    </row>
    <row r="305" spans="1:9" s="30" customFormat="1" ht="15.75" customHeight="1" x14ac:dyDescent="0.2">
      <c r="A305" s="55" t="s">
        <v>51</v>
      </c>
      <c r="B305" s="48">
        <v>1</v>
      </c>
      <c r="C305" s="168" t="s">
        <v>77</v>
      </c>
      <c r="D305" s="212">
        <v>370</v>
      </c>
      <c r="E305" s="54">
        <f t="shared" si="6"/>
        <v>370</v>
      </c>
      <c r="F305" s="251"/>
      <c r="G305" s="252"/>
      <c r="H305" s="252"/>
      <c r="I305" s="253"/>
    </row>
    <row r="306" spans="1:9" s="30" customFormat="1" ht="15.75" customHeight="1" x14ac:dyDescent="0.2">
      <c r="A306" s="55" t="s">
        <v>52</v>
      </c>
      <c r="B306" s="48">
        <v>1</v>
      </c>
      <c r="C306" s="168" t="s">
        <v>77</v>
      </c>
      <c r="D306" s="212">
        <v>11481.47</v>
      </c>
      <c r="E306" s="54">
        <f t="shared" si="6"/>
        <v>11481.47</v>
      </c>
      <c r="F306" s="251"/>
      <c r="G306" s="252"/>
      <c r="H306" s="252"/>
      <c r="I306" s="253"/>
    </row>
    <row r="307" spans="1:9" s="30" customFormat="1" ht="15.75" customHeight="1" thickBot="1" x14ac:dyDescent="0.25">
      <c r="A307" s="55" t="s">
        <v>98</v>
      </c>
      <c r="B307" s="168">
        <v>1</v>
      </c>
      <c r="C307" s="48" t="s">
        <v>77</v>
      </c>
      <c r="D307" s="212">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72</v>
      </c>
      <c r="C309" s="48" t="s">
        <v>27</v>
      </c>
      <c r="D309" s="212">
        <v>52.73</v>
      </c>
      <c r="E309" s="54">
        <f t="shared" si="6"/>
        <v>3796.56</v>
      </c>
      <c r="F309" s="251"/>
      <c r="G309" s="252"/>
      <c r="H309" s="252"/>
      <c r="I309" s="253"/>
    </row>
    <row r="310" spans="1:9" s="30" customFormat="1" ht="15.75" customHeight="1" x14ac:dyDescent="0.2">
      <c r="A310" s="55" t="s">
        <v>99</v>
      </c>
      <c r="B310" s="48">
        <v>72</v>
      </c>
      <c r="C310" s="48" t="s">
        <v>27</v>
      </c>
      <c r="D310" s="212">
        <v>29.17</v>
      </c>
      <c r="E310" s="54">
        <f t="shared" si="6"/>
        <v>2100.2400000000002</v>
      </c>
      <c r="F310" s="251"/>
      <c r="G310" s="252"/>
      <c r="H310" s="252"/>
      <c r="I310" s="253"/>
    </row>
    <row r="311" spans="1:9" s="30" customFormat="1" ht="15.75" customHeight="1" x14ac:dyDescent="0.2">
      <c r="A311" s="55" t="s">
        <v>127</v>
      </c>
      <c r="B311" s="48">
        <v>72</v>
      </c>
      <c r="C311" s="48" t="s">
        <v>27</v>
      </c>
      <c r="D311" s="212">
        <v>147.57</v>
      </c>
      <c r="E311" s="54">
        <f t="shared" si="6"/>
        <v>10625.039999999999</v>
      </c>
      <c r="F311" s="251"/>
      <c r="G311" s="252"/>
      <c r="H311" s="252"/>
      <c r="I311" s="253"/>
    </row>
    <row r="312" spans="1:9" s="30" customFormat="1" ht="15.75" customHeight="1" thickBot="1" x14ac:dyDescent="0.25">
      <c r="A312" s="55" t="s">
        <v>34</v>
      </c>
      <c r="B312" s="48">
        <v>72</v>
      </c>
      <c r="C312" s="48" t="s">
        <v>27</v>
      </c>
      <c r="D312" s="212">
        <v>6.94</v>
      </c>
      <c r="E312" s="54">
        <f t="shared" si="6"/>
        <v>499.68</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72</v>
      </c>
      <c r="C314" s="48" t="s">
        <v>27</v>
      </c>
      <c r="D314" s="212">
        <v>828</v>
      </c>
      <c r="E314" s="54">
        <f t="shared" si="6"/>
        <v>59616</v>
      </c>
      <c r="F314" s="251"/>
      <c r="G314" s="252"/>
      <c r="H314" s="252"/>
      <c r="I314" s="253"/>
    </row>
    <row r="315" spans="1:9" s="30" customFormat="1" ht="15.75" customHeight="1" x14ac:dyDescent="0.2">
      <c r="A315" s="55" t="s">
        <v>37</v>
      </c>
      <c r="B315" s="48">
        <v>1</v>
      </c>
      <c r="C315" s="48" t="s">
        <v>77</v>
      </c>
      <c r="D315" s="212">
        <v>620</v>
      </c>
      <c r="E315" s="54">
        <f t="shared" si="6"/>
        <v>620</v>
      </c>
      <c r="F315" s="251"/>
      <c r="G315" s="252"/>
      <c r="H315" s="252"/>
      <c r="I315" s="253"/>
    </row>
    <row r="316" spans="1:9" s="30" customFormat="1" ht="15.75" customHeight="1" x14ac:dyDescent="0.2">
      <c r="A316" s="55" t="s">
        <v>38</v>
      </c>
      <c r="B316" s="48">
        <v>1</v>
      </c>
      <c r="C316" s="48" t="s">
        <v>77</v>
      </c>
      <c r="D316" s="212">
        <v>2000</v>
      </c>
      <c r="E316" s="54">
        <f t="shared" si="6"/>
        <v>2000</v>
      </c>
      <c r="F316" s="251"/>
      <c r="G316" s="252"/>
      <c r="H316" s="252"/>
      <c r="I316" s="253"/>
    </row>
    <row r="317" spans="1:9" s="30" customFormat="1" ht="15.75" customHeight="1" x14ac:dyDescent="0.2">
      <c r="A317" s="55" t="s">
        <v>53</v>
      </c>
      <c r="B317" s="48">
        <v>1</v>
      </c>
      <c r="C317" s="48" t="s">
        <v>77</v>
      </c>
      <c r="D317" s="212">
        <v>1</v>
      </c>
      <c r="E317" s="54">
        <f t="shared" si="6"/>
        <v>1</v>
      </c>
      <c r="F317" s="251" t="s">
        <v>271</v>
      </c>
      <c r="G317" s="252"/>
      <c r="H317" s="252"/>
      <c r="I317" s="253"/>
    </row>
    <row r="318" spans="1:9" s="30" customFormat="1" ht="15.75" customHeight="1" thickBot="1" x14ac:dyDescent="0.25">
      <c r="A318" s="55" t="s">
        <v>54</v>
      </c>
      <c r="B318" s="48">
        <v>72</v>
      </c>
      <c r="C318" s="48" t="s">
        <v>27</v>
      </c>
      <c r="D318" s="212">
        <v>250</v>
      </c>
      <c r="E318" s="54">
        <f t="shared" si="6"/>
        <v>18000</v>
      </c>
      <c r="F318" s="251"/>
      <c r="G318" s="252"/>
      <c r="H318" s="252"/>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36</v>
      </c>
      <c r="C320" s="48" t="s">
        <v>27</v>
      </c>
      <c r="D320" s="212">
        <v>1113.33</v>
      </c>
      <c r="E320" s="54">
        <f t="shared" si="6"/>
        <v>40079.879999999997</v>
      </c>
      <c r="F320" s="251"/>
      <c r="G320" s="252"/>
      <c r="H320" s="252"/>
      <c r="I320" s="253"/>
    </row>
    <row r="321" spans="1:9" s="30" customFormat="1" ht="16.5" customHeight="1" thickTop="1" thickBot="1" x14ac:dyDescent="0.25">
      <c r="A321" s="56" t="s">
        <v>57</v>
      </c>
      <c r="B321" s="48"/>
      <c r="C321" s="48"/>
      <c r="D321" s="218"/>
      <c r="E321" s="54"/>
      <c r="F321" s="254"/>
      <c r="G321" s="255"/>
      <c r="H321" s="255"/>
      <c r="I321" s="256"/>
    </row>
    <row r="322" spans="1:9" s="30" customFormat="1" ht="15.75" customHeight="1" thickTop="1" x14ac:dyDescent="0.2">
      <c r="A322" s="59" t="s">
        <v>100</v>
      </c>
      <c r="B322" s="48">
        <v>36</v>
      </c>
      <c r="C322" s="48" t="s">
        <v>27</v>
      </c>
      <c r="D322" s="212">
        <v>105</v>
      </c>
      <c r="E322" s="54">
        <f t="shared" si="6"/>
        <v>3780</v>
      </c>
      <c r="F322" s="251" t="s">
        <v>272</v>
      </c>
      <c r="G322" s="252"/>
      <c r="H322" s="252"/>
      <c r="I322" s="253"/>
    </row>
    <row r="323" spans="1:9" s="30" customFormat="1" ht="15.75" customHeight="1" x14ac:dyDescent="0.2">
      <c r="A323" s="59" t="s">
        <v>101</v>
      </c>
      <c r="B323" s="48">
        <v>36</v>
      </c>
      <c r="C323" s="48" t="s">
        <v>27</v>
      </c>
      <c r="D323" s="212">
        <v>8.33</v>
      </c>
      <c r="E323" s="54">
        <f t="shared" si="6"/>
        <v>299.88</v>
      </c>
      <c r="F323" s="251" t="s">
        <v>273</v>
      </c>
      <c r="G323" s="252"/>
      <c r="H323" s="252"/>
      <c r="I323" s="253"/>
    </row>
    <row r="324" spans="1:9" s="30" customFormat="1" ht="15.75" customHeight="1" x14ac:dyDescent="0.2">
      <c r="A324" s="59" t="s">
        <v>102</v>
      </c>
      <c r="B324" s="48">
        <v>36</v>
      </c>
      <c r="C324" s="48" t="s">
        <v>27</v>
      </c>
      <c r="D324" s="212">
        <v>120</v>
      </c>
      <c r="E324" s="54">
        <f t="shared" si="6"/>
        <v>4320</v>
      </c>
      <c r="F324" s="251"/>
      <c r="G324" s="252"/>
      <c r="H324" s="252"/>
      <c r="I324" s="253"/>
    </row>
    <row r="325" spans="1:9" s="30" customFormat="1" ht="15.75" customHeight="1" x14ac:dyDescent="0.2">
      <c r="A325" s="59" t="s">
        <v>103</v>
      </c>
      <c r="B325" s="48">
        <v>36</v>
      </c>
      <c r="C325" s="48" t="s">
        <v>27</v>
      </c>
      <c r="D325" s="212">
        <v>2.7777777777777776E-2</v>
      </c>
      <c r="E325" s="54">
        <f t="shared" si="6"/>
        <v>1</v>
      </c>
      <c r="F325" s="251" t="s">
        <v>277</v>
      </c>
      <c r="G325" s="252"/>
      <c r="H325" s="252"/>
      <c r="I325" s="253"/>
    </row>
    <row r="326" spans="1:9" s="30" customFormat="1" ht="15.75" customHeight="1" thickBot="1" x14ac:dyDescent="0.25">
      <c r="A326" s="57" t="s">
        <v>104</v>
      </c>
      <c r="B326" s="48">
        <v>36</v>
      </c>
      <c r="C326" s="48" t="s">
        <v>27</v>
      </c>
      <c r="D326" s="212">
        <v>53.47</v>
      </c>
      <c r="E326" s="54">
        <f t="shared" si="6"/>
        <v>1924.92</v>
      </c>
      <c r="F326" s="251"/>
      <c r="G326" s="252"/>
      <c r="H326" s="252"/>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12">
        <v>100</v>
      </c>
      <c r="E328" s="54">
        <f t="shared" si="6"/>
        <v>100</v>
      </c>
      <c r="F328" s="251"/>
      <c r="G328" s="252"/>
      <c r="H328" s="252"/>
      <c r="I328" s="253"/>
    </row>
    <row r="329" spans="1:9" s="30" customFormat="1" ht="15.75" customHeight="1" x14ac:dyDescent="0.2">
      <c r="A329" s="57" t="s">
        <v>60</v>
      </c>
      <c r="B329" s="48">
        <v>1</v>
      </c>
      <c r="C329" s="48" t="s">
        <v>77</v>
      </c>
      <c r="D329" s="212">
        <v>1</v>
      </c>
      <c r="E329" s="54">
        <f t="shared" si="6"/>
        <v>1</v>
      </c>
      <c r="F329" s="251" t="s">
        <v>284</v>
      </c>
      <c r="G329" s="252"/>
      <c r="H329" s="252"/>
      <c r="I329" s="253"/>
    </row>
    <row r="330" spans="1:9" s="30" customFormat="1" ht="15.75" customHeight="1" thickBot="1" x14ac:dyDescent="0.25">
      <c r="A330" s="57" t="s">
        <v>61</v>
      </c>
      <c r="B330" s="48">
        <v>1</v>
      </c>
      <c r="C330" s="48" t="s">
        <v>77</v>
      </c>
      <c r="D330" s="212">
        <v>5250</v>
      </c>
      <c r="E330" s="54">
        <f t="shared" si="6"/>
        <v>5250</v>
      </c>
      <c r="F330" s="251"/>
      <c r="G330" s="252"/>
      <c r="H330" s="252"/>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12">
        <v>137725.9</v>
      </c>
      <c r="E332" s="54">
        <f t="shared" si="6"/>
        <v>137725.9</v>
      </c>
      <c r="F332" s="251"/>
      <c r="G332" s="252"/>
      <c r="H332" s="252"/>
      <c r="I332" s="253"/>
    </row>
    <row r="333" spans="1:9" s="30" customFormat="1" ht="15.75" customHeight="1" x14ac:dyDescent="0.2">
      <c r="A333" s="59" t="s">
        <v>105</v>
      </c>
      <c r="B333" s="48">
        <v>1</v>
      </c>
      <c r="C333" s="48" t="s">
        <v>77</v>
      </c>
      <c r="D333" s="212">
        <v>1</v>
      </c>
      <c r="E333" s="54">
        <f t="shared" si="6"/>
        <v>1</v>
      </c>
      <c r="F333" s="251" t="s">
        <v>284</v>
      </c>
      <c r="G333" s="252"/>
      <c r="H333" s="252"/>
      <c r="I333" s="253"/>
    </row>
    <row r="334" spans="1:9" s="30" customFormat="1" ht="15.75" customHeight="1" thickBot="1" x14ac:dyDescent="0.25">
      <c r="A334" s="57" t="s">
        <v>106</v>
      </c>
      <c r="B334" s="48">
        <v>1</v>
      </c>
      <c r="C334" s="48" t="s">
        <v>77</v>
      </c>
      <c r="D334" s="212">
        <v>1</v>
      </c>
      <c r="E334" s="54">
        <f t="shared" si="6"/>
        <v>1</v>
      </c>
      <c r="F334" s="251" t="s">
        <v>280</v>
      </c>
      <c r="G334" s="252"/>
      <c r="H334" s="252"/>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12">
        <v>1000</v>
      </c>
      <c r="E336" s="54">
        <f t="shared" si="6"/>
        <v>1000</v>
      </c>
      <c r="F336" s="251"/>
      <c r="G336" s="252"/>
      <c r="H336" s="252"/>
      <c r="I336" s="253"/>
    </row>
    <row r="337" spans="1:9" s="30" customFormat="1" ht="15.75" customHeight="1" x14ac:dyDescent="0.2">
      <c r="A337" s="57" t="s">
        <v>107</v>
      </c>
      <c r="B337" s="48">
        <v>1</v>
      </c>
      <c r="C337" s="48" t="s">
        <v>77</v>
      </c>
      <c r="D337" s="212">
        <v>1</v>
      </c>
      <c r="E337" s="54">
        <f t="shared" si="6"/>
        <v>1</v>
      </c>
      <c r="F337" s="251" t="s">
        <v>287</v>
      </c>
      <c r="G337" s="252"/>
      <c r="H337" s="252"/>
      <c r="I337" s="253"/>
    </row>
    <row r="338" spans="1:9" s="30" customFormat="1" ht="15.75" customHeight="1" x14ac:dyDescent="0.2">
      <c r="A338" s="57" t="s">
        <v>64</v>
      </c>
      <c r="B338" s="48">
        <v>1</v>
      </c>
      <c r="C338" s="48" t="s">
        <v>77</v>
      </c>
      <c r="D338" s="212">
        <v>1</v>
      </c>
      <c r="E338" s="54">
        <f t="shared" si="6"/>
        <v>1</v>
      </c>
      <c r="F338" s="251" t="s">
        <v>284</v>
      </c>
      <c r="G338" s="252"/>
      <c r="H338" s="252"/>
      <c r="I338" s="253"/>
    </row>
    <row r="339" spans="1:9" s="30" customFormat="1" ht="15.75" customHeight="1" x14ac:dyDescent="0.2">
      <c r="A339" s="57" t="s">
        <v>65</v>
      </c>
      <c r="B339" s="48">
        <v>1</v>
      </c>
      <c r="C339" s="48" t="s">
        <v>77</v>
      </c>
      <c r="D339" s="212">
        <v>470</v>
      </c>
      <c r="E339" s="54">
        <f t="shared" si="6"/>
        <v>470</v>
      </c>
      <c r="F339" s="251"/>
      <c r="G339" s="252"/>
      <c r="H339" s="252"/>
      <c r="I339" s="253"/>
    </row>
    <row r="340" spans="1:9" s="30" customFormat="1" ht="15.75" customHeight="1" x14ac:dyDescent="0.2">
      <c r="A340" s="57" t="s">
        <v>66</v>
      </c>
      <c r="B340" s="48">
        <v>1</v>
      </c>
      <c r="C340" s="48" t="s">
        <v>77</v>
      </c>
      <c r="D340" s="212">
        <v>3850</v>
      </c>
      <c r="E340" s="54">
        <f t="shared" si="6"/>
        <v>3850</v>
      </c>
      <c r="F340" s="251"/>
      <c r="G340" s="252"/>
      <c r="H340" s="252"/>
      <c r="I340" s="253"/>
    </row>
    <row r="341" spans="1:9" s="30" customFormat="1" ht="15.75" customHeight="1" x14ac:dyDescent="0.2">
      <c r="A341" s="57" t="s">
        <v>67</v>
      </c>
      <c r="B341" s="48">
        <v>1</v>
      </c>
      <c r="C341" s="48" t="s">
        <v>77</v>
      </c>
      <c r="D341" s="212">
        <v>2310</v>
      </c>
      <c r="E341" s="54">
        <f t="shared" si="6"/>
        <v>2310</v>
      </c>
      <c r="F341" s="251"/>
      <c r="G341" s="252"/>
      <c r="H341" s="252"/>
      <c r="I341" s="253"/>
    </row>
    <row r="342" spans="1:9" s="30" customFormat="1" ht="15.75" customHeight="1" x14ac:dyDescent="0.2">
      <c r="A342" s="57" t="s">
        <v>133</v>
      </c>
      <c r="B342" s="48">
        <v>1</v>
      </c>
      <c r="C342" s="48" t="s">
        <v>77</v>
      </c>
      <c r="D342" s="212">
        <v>11900</v>
      </c>
      <c r="E342" s="54">
        <f t="shared" si="6"/>
        <v>11900</v>
      </c>
      <c r="F342" s="251"/>
      <c r="G342" s="252"/>
      <c r="H342" s="252"/>
      <c r="I342" s="253"/>
    </row>
    <row r="343" spans="1:9" s="30" customFormat="1" ht="15.75" customHeight="1" x14ac:dyDescent="0.2">
      <c r="A343" s="57" t="s">
        <v>132</v>
      </c>
      <c r="B343" s="48">
        <v>1</v>
      </c>
      <c r="C343" s="48" t="s">
        <v>77</v>
      </c>
      <c r="D343" s="212">
        <v>232</v>
      </c>
      <c r="E343" s="54">
        <f t="shared" si="6"/>
        <v>232</v>
      </c>
      <c r="F343" s="251" t="s">
        <v>285</v>
      </c>
      <c r="G343" s="252"/>
      <c r="H343" s="252"/>
      <c r="I343" s="253"/>
    </row>
    <row r="344" spans="1:9" s="30" customFormat="1" ht="15.75" customHeight="1" x14ac:dyDescent="0.2">
      <c r="A344" s="57" t="s">
        <v>140</v>
      </c>
      <c r="B344" s="48">
        <v>1</v>
      </c>
      <c r="C344" s="48" t="s">
        <v>77</v>
      </c>
      <c r="D344" s="212">
        <v>58109.84</v>
      </c>
      <c r="E344" s="54">
        <f t="shared" si="6"/>
        <v>58109.84</v>
      </c>
      <c r="F344" s="251" t="s">
        <v>235</v>
      </c>
      <c r="G344" s="252"/>
      <c r="H344" s="252"/>
      <c r="I344" s="253"/>
    </row>
    <row r="345" spans="1:9" s="30" customFormat="1" ht="15.75" customHeight="1" thickBot="1" x14ac:dyDescent="0.25">
      <c r="A345" s="57" t="s">
        <v>190</v>
      </c>
      <c r="B345" s="48">
        <v>1</v>
      </c>
      <c r="C345" s="48" t="s">
        <v>77</v>
      </c>
      <c r="D345" s="212">
        <v>39550</v>
      </c>
      <c r="E345" s="54">
        <f t="shared" si="6"/>
        <v>39550</v>
      </c>
      <c r="F345" s="251" t="s">
        <v>207</v>
      </c>
      <c r="G345" s="252"/>
      <c r="H345" s="252"/>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12">
        <v>2000</v>
      </c>
      <c r="E347" s="54">
        <f t="shared" si="6"/>
        <v>2000</v>
      </c>
      <c r="F347" s="251"/>
      <c r="G347" s="252"/>
      <c r="H347" s="252"/>
      <c r="I347" s="253"/>
    </row>
    <row r="348" spans="1:9" s="30" customFormat="1" ht="15.75" customHeight="1" x14ac:dyDescent="0.2">
      <c r="A348" s="57" t="s">
        <v>70</v>
      </c>
      <c r="B348" s="48">
        <v>1</v>
      </c>
      <c r="C348" s="48" t="s">
        <v>77</v>
      </c>
      <c r="D348" s="212">
        <v>1144</v>
      </c>
      <c r="E348" s="54">
        <f t="shared" si="6"/>
        <v>1144</v>
      </c>
      <c r="F348" s="251"/>
      <c r="G348" s="252"/>
      <c r="H348" s="252"/>
      <c r="I348" s="253"/>
    </row>
    <row r="349" spans="1:9" s="30" customFormat="1" ht="15.75" customHeight="1" x14ac:dyDescent="0.2">
      <c r="A349" s="55" t="s">
        <v>42</v>
      </c>
      <c r="B349" s="48">
        <v>1</v>
      </c>
      <c r="C349" s="48" t="s">
        <v>31</v>
      </c>
      <c r="D349" s="212">
        <v>100</v>
      </c>
      <c r="E349" s="54">
        <f t="shared" si="6"/>
        <v>100</v>
      </c>
      <c r="F349" s="251"/>
      <c r="G349" s="252"/>
      <c r="H349" s="252"/>
      <c r="I349" s="253"/>
    </row>
    <row r="350" spans="1:9" s="30" customFormat="1" ht="15.75" customHeight="1" x14ac:dyDescent="0.2">
      <c r="A350" s="57" t="s">
        <v>134</v>
      </c>
      <c r="B350" s="48">
        <v>1</v>
      </c>
      <c r="C350" s="48" t="s">
        <v>77</v>
      </c>
      <c r="D350" s="212">
        <v>1</v>
      </c>
      <c r="E350" s="54">
        <f t="shared" ref="E350:E366" si="7">SUM(B350)*D350</f>
        <v>1</v>
      </c>
      <c r="F350" s="251" t="s">
        <v>286</v>
      </c>
      <c r="G350" s="252"/>
      <c r="H350" s="252"/>
      <c r="I350" s="253"/>
    </row>
    <row r="351" spans="1:9" s="30" customFormat="1" ht="15.75" customHeight="1" thickBot="1" x14ac:dyDescent="0.25">
      <c r="A351" s="57" t="s">
        <v>71</v>
      </c>
      <c r="B351" s="48">
        <v>1</v>
      </c>
      <c r="C351" s="48" t="s">
        <v>77</v>
      </c>
      <c r="D351" s="212">
        <v>8050</v>
      </c>
      <c r="E351" s="54">
        <f t="shared" si="7"/>
        <v>8050</v>
      </c>
      <c r="F351" s="251"/>
      <c r="G351" s="252"/>
      <c r="H351" s="252"/>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12">
        <v>1750</v>
      </c>
      <c r="E353" s="54">
        <f t="shared" si="7"/>
        <v>1750</v>
      </c>
      <c r="F353" s="251"/>
      <c r="G353" s="252"/>
      <c r="H353" s="252"/>
      <c r="I353" s="253"/>
    </row>
    <row r="354" spans="1:9" s="30" customFormat="1" ht="15.75" customHeight="1" x14ac:dyDescent="0.2">
      <c r="A354" s="57" t="s">
        <v>136</v>
      </c>
      <c r="B354" s="48">
        <v>1</v>
      </c>
      <c r="C354" s="48" t="s">
        <v>77</v>
      </c>
      <c r="D354" s="212">
        <v>13650</v>
      </c>
      <c r="E354" s="54">
        <f t="shared" si="7"/>
        <v>13650</v>
      </c>
      <c r="F354" s="251"/>
      <c r="G354" s="252"/>
      <c r="H354" s="252"/>
      <c r="I354" s="253"/>
    </row>
    <row r="355" spans="1:9" s="30" customFormat="1" ht="15.75" customHeight="1" x14ac:dyDescent="0.2">
      <c r="A355" s="57" t="s">
        <v>108</v>
      </c>
      <c r="B355" s="48">
        <v>1</v>
      </c>
      <c r="C355" s="48" t="s">
        <v>77</v>
      </c>
      <c r="D355" s="212">
        <v>8400</v>
      </c>
      <c r="E355" s="54">
        <f t="shared" si="7"/>
        <v>8400</v>
      </c>
      <c r="F355" s="251"/>
      <c r="G355" s="252"/>
      <c r="H355" s="252"/>
      <c r="I355" s="253"/>
    </row>
    <row r="356" spans="1:9" s="30" customFormat="1" ht="15.75" customHeight="1" x14ac:dyDescent="0.2">
      <c r="A356" s="57" t="s">
        <v>137</v>
      </c>
      <c r="B356" s="48">
        <v>10</v>
      </c>
      <c r="C356" s="48" t="s">
        <v>138</v>
      </c>
      <c r="D356" s="212">
        <v>200</v>
      </c>
      <c r="E356" s="54">
        <f t="shared" si="7"/>
        <v>2000</v>
      </c>
      <c r="F356" s="251"/>
      <c r="G356" s="252"/>
      <c r="H356" s="252"/>
      <c r="I356" s="253"/>
    </row>
    <row r="357" spans="1:9" s="30" customFormat="1" ht="15.75" customHeight="1" x14ac:dyDescent="0.2">
      <c r="A357" s="57" t="s">
        <v>109</v>
      </c>
      <c r="B357" s="48">
        <v>1</v>
      </c>
      <c r="C357" s="48" t="s">
        <v>77</v>
      </c>
      <c r="D357" s="212">
        <v>300</v>
      </c>
      <c r="E357" s="54">
        <f t="shared" si="7"/>
        <v>300</v>
      </c>
      <c r="F357" s="251"/>
      <c r="G357" s="252"/>
      <c r="H357" s="252"/>
      <c r="I357" s="253"/>
    </row>
    <row r="358" spans="1:9" s="30" customFormat="1" ht="15.75" customHeight="1" thickBot="1" x14ac:dyDescent="0.25">
      <c r="A358" s="57" t="s">
        <v>192</v>
      </c>
      <c r="B358" s="48">
        <v>70</v>
      </c>
      <c r="C358" s="48" t="s">
        <v>138</v>
      </c>
      <c r="D358" s="212">
        <v>5</v>
      </c>
      <c r="E358" s="54">
        <f t="shared" si="7"/>
        <v>350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12">
        <v>7843</v>
      </c>
      <c r="E360" s="54">
        <f t="shared" si="7"/>
        <v>7843</v>
      </c>
      <c r="F360" s="251" t="s">
        <v>278</v>
      </c>
      <c r="G360" s="252"/>
      <c r="H360" s="252"/>
      <c r="I360" s="253"/>
    </row>
    <row r="361" spans="1:9" s="30" customFormat="1" ht="15.75" customHeight="1" x14ac:dyDescent="0.2">
      <c r="A361" s="55" t="s">
        <v>139</v>
      </c>
      <c r="B361" s="48">
        <v>1</v>
      </c>
      <c r="C361" s="48" t="s">
        <v>31</v>
      </c>
      <c r="D361" s="212">
        <v>5250</v>
      </c>
      <c r="E361" s="54">
        <f t="shared" si="7"/>
        <v>5250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70</v>
      </c>
      <c r="C364" s="48" t="s">
        <v>138</v>
      </c>
      <c r="D364" s="212">
        <v>50</v>
      </c>
      <c r="E364" s="54">
        <f t="shared" si="7"/>
        <v>3500</v>
      </c>
      <c r="F364" s="251"/>
      <c r="G364" s="252"/>
      <c r="H364" s="252"/>
      <c r="I364" s="253"/>
    </row>
    <row r="365" spans="1:9" s="30" customFormat="1" ht="15.75" customHeight="1" x14ac:dyDescent="0.2">
      <c r="A365" s="55" t="s">
        <v>75</v>
      </c>
      <c r="B365" s="48">
        <v>1</v>
      </c>
      <c r="C365" s="48" t="s">
        <v>77</v>
      </c>
      <c r="D365" s="212">
        <v>1750</v>
      </c>
      <c r="E365" s="54">
        <f t="shared" si="7"/>
        <v>1750</v>
      </c>
      <c r="F365" s="251"/>
      <c r="G365" s="252"/>
      <c r="H365" s="252"/>
      <c r="I365" s="253"/>
    </row>
    <row r="366" spans="1:9" s="30" customFormat="1" ht="15.75" customHeight="1" x14ac:dyDescent="0.2">
      <c r="A366" s="55" t="s">
        <v>76</v>
      </c>
      <c r="B366" s="48">
        <v>1</v>
      </c>
      <c r="C366" s="48" t="s">
        <v>77</v>
      </c>
      <c r="D366" s="212">
        <v>2500</v>
      </c>
      <c r="E366" s="54">
        <f t="shared" si="7"/>
        <v>2500</v>
      </c>
      <c r="F366" s="251" t="s">
        <v>274</v>
      </c>
      <c r="G366" s="252"/>
      <c r="H366" s="252"/>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732287.98999999987</v>
      </c>
      <c r="F368" s="245"/>
      <c r="G368" s="246"/>
      <c r="H368" s="246"/>
      <c r="I368" s="247"/>
    </row>
    <row r="369" spans="1:9" s="30" customFormat="1" ht="16.5" customHeight="1" thickTop="1" thickBot="1" x14ac:dyDescent="0.25">
      <c r="A369" s="60" t="s">
        <v>157</v>
      </c>
      <c r="B369" s="61"/>
      <c r="C369" s="62"/>
      <c r="D369" s="63"/>
      <c r="E369" s="64">
        <f>SUM(E368)/B256</f>
        <v>10170.666527777776</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16</v>
      </c>
      <c r="G380" s="91">
        <f>SUM(E380*F380)</f>
        <v>134238.52800000002</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16</v>
      </c>
      <c r="G382" s="94">
        <f>SUM(E382*F382)</f>
        <v>792505.72800000012</v>
      </c>
      <c r="H382" s="88"/>
      <c r="I382" s="83"/>
    </row>
    <row r="383" spans="1:9" s="30" customFormat="1" thickBot="1" x14ac:dyDescent="0.25">
      <c r="A383" s="95" t="s">
        <v>169</v>
      </c>
      <c r="B383" s="47"/>
      <c r="C383" s="96"/>
      <c r="D383" s="96"/>
      <c r="E383" s="96"/>
      <c r="F383" s="97"/>
      <c r="G383" s="98">
        <f>SUM(G380:G382)</f>
        <v>926744.25600000017</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10</v>
      </c>
      <c r="G387" s="91">
        <f>SUM(E387*F387)</f>
        <v>56591.729999999996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10</v>
      </c>
      <c r="G389" s="94">
        <f>SUM(E389*F389)</f>
        <v>380825.26</v>
      </c>
      <c r="H389" s="88"/>
      <c r="I389" s="83"/>
    </row>
    <row r="390" spans="1:9" s="30" customFormat="1" thickBot="1" x14ac:dyDescent="0.25">
      <c r="A390" s="95" t="s">
        <v>170</v>
      </c>
      <c r="B390" s="47"/>
      <c r="C390" s="96"/>
      <c r="D390" s="96"/>
      <c r="E390" s="96"/>
      <c r="F390" s="97"/>
      <c r="G390" s="98">
        <f>SUM(G387:G389)</f>
        <v>437416.99</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8</v>
      </c>
      <c r="G394" s="91">
        <f>SUM(E394*F394)</f>
        <v>51731.784</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8</v>
      </c>
      <c r="G396" s="94">
        <f>SUM(E396*F396)</f>
        <v>348121.00799999997</v>
      </c>
      <c r="H396" s="88"/>
      <c r="I396" s="83"/>
    </row>
    <row r="397" spans="1:9" s="30" customFormat="1" thickBot="1" x14ac:dyDescent="0.25">
      <c r="A397" s="142" t="s">
        <v>171</v>
      </c>
      <c r="B397" s="143"/>
      <c r="C397" s="144"/>
      <c r="D397" s="144"/>
      <c r="E397" s="144"/>
      <c r="F397" s="145"/>
      <c r="G397" s="146">
        <f>SUM(G394:G396)</f>
        <v>399852.79199999996</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10</v>
      </c>
      <c r="G401" s="91">
        <f>SUM(E401*F401)</f>
        <v>68378.31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10</v>
      </c>
      <c r="G403" s="94">
        <f>SUM(E403*F403)</f>
        <v>460141.22000000003</v>
      </c>
      <c r="H403" s="88"/>
      <c r="I403" s="83"/>
    </row>
    <row r="404" spans="1:9" s="30" customFormat="1" thickBot="1" x14ac:dyDescent="0.25">
      <c r="A404" s="95" t="s">
        <v>172</v>
      </c>
      <c r="B404" s="47"/>
      <c r="C404" s="96"/>
      <c r="D404" s="96"/>
      <c r="E404" s="96"/>
      <c r="F404" s="97"/>
      <c r="G404" s="98">
        <f>SUM(G401:G403)</f>
        <v>528519.53</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8</v>
      </c>
      <c r="G408" s="91">
        <f>SUM(E408*F408)</f>
        <v>60515.208000000006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8</v>
      </c>
      <c r="G410" s="94">
        <f>SUM(E410*F410)</f>
        <v>407227.696</v>
      </c>
      <c r="H410" s="88"/>
      <c r="I410" s="83"/>
    </row>
    <row r="411" spans="1:9" s="30" customFormat="1" thickBot="1" x14ac:dyDescent="0.25">
      <c r="A411" s="95" t="s">
        <v>173</v>
      </c>
      <c r="B411" s="47"/>
      <c r="C411" s="96"/>
      <c r="D411" s="96"/>
      <c r="E411" s="96"/>
      <c r="F411" s="97"/>
      <c r="G411" s="98">
        <f>SUM(G408:G410)</f>
        <v>467742.90399999998</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8</v>
      </c>
      <c r="G415" s="91">
        <f>SUM(E415*F415)</f>
        <v>63227.736000000004</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8</v>
      </c>
      <c r="G417" s="94">
        <f>SUM(E417*F417)</f>
        <v>425481.23200000002</v>
      </c>
      <c r="H417" s="88"/>
      <c r="I417" s="83"/>
    </row>
    <row r="418" spans="1:9" thickBot="1" x14ac:dyDescent="0.25">
      <c r="A418" s="95" t="s">
        <v>174</v>
      </c>
      <c r="B418" s="47"/>
      <c r="C418" s="96"/>
      <c r="D418" s="96"/>
      <c r="E418" s="96"/>
      <c r="F418" s="97"/>
      <c r="G418" s="98">
        <f>SUM(G415:G417)</f>
        <v>488708.96799999999</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10</v>
      </c>
      <c r="G422" s="91">
        <f>SUM(E422*F422)</f>
        <v>87592.05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10</v>
      </c>
      <c r="G424" s="94">
        <f>SUM(E424*F424)</f>
        <v>589437.1</v>
      </c>
      <c r="H424" s="88"/>
      <c r="I424" s="83"/>
    </row>
    <row r="425" spans="1:9" thickBot="1" x14ac:dyDescent="0.25">
      <c r="A425" s="95" t="s">
        <v>175</v>
      </c>
      <c r="B425" s="47"/>
      <c r="C425" s="96"/>
      <c r="D425" s="96"/>
      <c r="E425" s="96"/>
      <c r="F425" s="97"/>
      <c r="G425" s="98">
        <f>SUM(G422:G424)</f>
        <v>677029.15</v>
      </c>
      <c r="H425" s="179"/>
      <c r="I425" s="180"/>
    </row>
    <row r="426" spans="1:9" thickBot="1" x14ac:dyDescent="0.25">
      <c r="A426" s="310"/>
      <c r="B426" s="310"/>
      <c r="C426" s="310"/>
      <c r="D426" s="310"/>
      <c r="E426" s="310"/>
      <c r="F426" s="310"/>
      <c r="G426" s="310"/>
      <c r="H426" s="310"/>
      <c r="I426" s="310"/>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0.28275</v>
      </c>
      <c r="E429" s="54">
        <f t="shared" ref="E429:E452" si="8">SUM(B429)*D429</f>
        <v>6325.683</v>
      </c>
      <c r="F429" s="86"/>
      <c r="G429" s="122"/>
      <c r="H429" s="73"/>
      <c r="I429" s="121"/>
    </row>
    <row r="430" spans="1:9" thickBot="1" x14ac:dyDescent="0.25">
      <c r="A430" s="128" t="s">
        <v>83</v>
      </c>
      <c r="B430" s="45">
        <v>22372</v>
      </c>
      <c r="C430" s="106" t="s">
        <v>78</v>
      </c>
      <c r="D430" s="216">
        <v>8.5214999999999996</v>
      </c>
      <c r="E430" s="54">
        <f t="shared" si="8"/>
        <v>190642.99799999999</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58.734000000000002</v>
      </c>
      <c r="E432" s="54">
        <f t="shared" si="8"/>
        <v>193763.46600000001</v>
      </c>
      <c r="F432" s="86"/>
      <c r="G432" s="122"/>
      <c r="H432" s="73"/>
      <c r="I432" s="121"/>
    </row>
    <row r="433" spans="1:9" ht="15" x14ac:dyDescent="0.2">
      <c r="A433" s="105" t="s">
        <v>221</v>
      </c>
      <c r="B433" s="45">
        <v>726</v>
      </c>
      <c r="C433" s="106" t="s">
        <v>78</v>
      </c>
      <c r="D433" s="216">
        <v>36.903750000000002</v>
      </c>
      <c r="E433" s="54">
        <f t="shared" si="8"/>
        <v>26792.122500000001</v>
      </c>
      <c r="F433" s="86"/>
      <c r="G433" s="122"/>
      <c r="H433" s="73"/>
      <c r="I433" s="121"/>
    </row>
    <row r="434" spans="1:9" ht="15" x14ac:dyDescent="0.2">
      <c r="A434" s="105" t="s">
        <v>224</v>
      </c>
      <c r="B434" s="45">
        <v>380</v>
      </c>
      <c r="C434" s="106" t="s">
        <v>78</v>
      </c>
      <c r="D434" s="216">
        <v>61.785749999999993</v>
      </c>
      <c r="E434" s="54">
        <f t="shared" si="8"/>
        <v>23478.584999999999</v>
      </c>
      <c r="F434" s="86"/>
      <c r="G434" s="122"/>
      <c r="H434" s="73"/>
      <c r="I434" s="121"/>
    </row>
    <row r="435" spans="1:9" ht="15" x14ac:dyDescent="0.2">
      <c r="A435" s="105" t="s">
        <v>113</v>
      </c>
      <c r="B435" s="45">
        <v>2794</v>
      </c>
      <c r="C435" s="106" t="s">
        <v>78</v>
      </c>
      <c r="D435" s="216">
        <v>33.510749999999994</v>
      </c>
      <c r="E435" s="54">
        <f t="shared" si="8"/>
        <v>93629.035499999984</v>
      </c>
      <c r="F435" s="86"/>
      <c r="G435" s="122"/>
      <c r="H435" s="73"/>
      <c r="I435" s="121"/>
    </row>
    <row r="436" spans="1:9" thickBot="1" x14ac:dyDescent="0.25">
      <c r="A436" s="128" t="s">
        <v>223</v>
      </c>
      <c r="B436" s="45">
        <v>1827</v>
      </c>
      <c r="C436" s="106" t="s">
        <v>78</v>
      </c>
      <c r="D436" s="216">
        <v>58.090499999999999</v>
      </c>
      <c r="E436" s="54">
        <f t="shared" si="8"/>
        <v>106131.3435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14.10825</v>
      </c>
      <c r="E438" s="54">
        <f t="shared" si="8"/>
        <v>110284.19025</v>
      </c>
      <c r="F438" s="86"/>
      <c r="G438" s="122"/>
      <c r="H438" s="73"/>
      <c r="I438" s="121"/>
    </row>
    <row r="439" spans="1:9" ht="15" x14ac:dyDescent="0.2">
      <c r="A439" s="105" t="s">
        <v>86</v>
      </c>
      <c r="B439" s="45">
        <v>1954</v>
      </c>
      <c r="C439" s="106" t="s">
        <v>78</v>
      </c>
      <c r="D439" s="216">
        <v>23.419499999999999</v>
      </c>
      <c r="E439" s="54">
        <f t="shared" si="8"/>
        <v>45761.703000000001</v>
      </c>
      <c r="F439" s="86"/>
      <c r="G439" s="122"/>
      <c r="H439" s="73"/>
      <c r="I439" s="121"/>
    </row>
    <row r="440" spans="1:9" ht="15" x14ac:dyDescent="0.2">
      <c r="A440" s="100" t="s">
        <v>144</v>
      </c>
      <c r="B440" s="48">
        <v>70</v>
      </c>
      <c r="C440" s="48" t="s">
        <v>138</v>
      </c>
      <c r="D440" s="217">
        <v>165.89625000000001</v>
      </c>
      <c r="E440" s="54">
        <f t="shared" si="8"/>
        <v>11612.737500000001</v>
      </c>
      <c r="F440" s="86"/>
      <c r="G440" s="122"/>
      <c r="H440" s="73"/>
      <c r="I440" s="121"/>
    </row>
    <row r="441" spans="1:9" ht="15" x14ac:dyDescent="0.2">
      <c r="A441" s="105" t="s">
        <v>252</v>
      </c>
      <c r="B441" s="45">
        <v>1330</v>
      </c>
      <c r="C441" s="106" t="s">
        <v>117</v>
      </c>
      <c r="D441" s="216">
        <v>55.964999999999996</v>
      </c>
      <c r="E441" s="54">
        <f t="shared" si="8"/>
        <v>74433.45</v>
      </c>
      <c r="F441" s="86"/>
      <c r="G441" s="122"/>
      <c r="H441" s="73"/>
      <c r="I441" s="121"/>
    </row>
    <row r="442" spans="1:9" thickBot="1" x14ac:dyDescent="0.25">
      <c r="A442" s="128" t="s">
        <v>253</v>
      </c>
      <c r="B442" s="45">
        <v>634</v>
      </c>
      <c r="C442" s="106" t="s">
        <v>117</v>
      </c>
      <c r="D442" s="216">
        <v>67.274999999999991</v>
      </c>
      <c r="E442" s="54">
        <f t="shared" si="8"/>
        <v>42652.349999999991</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2925</v>
      </c>
      <c r="E445" s="54">
        <f t="shared" si="8"/>
        <v>204750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1662257.6642499999</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732287.98999999987</v>
      </c>
      <c r="H458" s="33"/>
      <c r="I458" s="147"/>
    </row>
    <row r="459" spans="1:9" ht="15" x14ac:dyDescent="0.2">
      <c r="A459" s="114" t="s">
        <v>147</v>
      </c>
      <c r="B459" s="101"/>
      <c r="C459" s="102"/>
      <c r="D459" s="102"/>
      <c r="E459" s="102"/>
      <c r="F459" s="138"/>
      <c r="G459" s="108">
        <f>SUM(G380,G387,G394,G401,G408,G415,G422)</f>
        <v>522275.34599999996</v>
      </c>
      <c r="H459" s="33"/>
      <c r="I459" s="147"/>
    </row>
    <row r="460" spans="1:9" ht="15" x14ac:dyDescent="0.2">
      <c r="A460" s="114" t="s">
        <v>148</v>
      </c>
      <c r="B460" s="101"/>
      <c r="C460" s="102"/>
      <c r="D460" s="102"/>
      <c r="E460" s="102"/>
      <c r="F460" s="138"/>
      <c r="G460" s="108">
        <f>SUM(G382,G389,G396,G403,G410,G417,G424)</f>
        <v>3403739.2439999999</v>
      </c>
      <c r="H460" s="33"/>
      <c r="I460" s="147"/>
    </row>
    <row r="461" spans="1:9" ht="15" x14ac:dyDescent="0.2">
      <c r="A461" s="114" t="s">
        <v>149</v>
      </c>
      <c r="B461" s="101"/>
      <c r="C461" s="102"/>
      <c r="D461" s="102"/>
      <c r="E461" s="102"/>
      <c r="F461" s="138"/>
      <c r="G461" s="108">
        <f>SUM(G454)</f>
        <v>1662257.6642499999</v>
      </c>
      <c r="H461" s="33"/>
      <c r="I461" s="147"/>
    </row>
    <row r="462" spans="1:9" ht="15" x14ac:dyDescent="0.2">
      <c r="A462" s="114" t="s">
        <v>196</v>
      </c>
      <c r="B462" s="101"/>
      <c r="C462" s="102"/>
      <c r="D462" s="102"/>
      <c r="E462" s="102"/>
      <c r="F462" s="138"/>
      <c r="G462" s="108">
        <f>SUM(G458:G461)*3%</f>
        <v>189616.80732749999</v>
      </c>
      <c r="H462" s="33"/>
      <c r="I462" s="147"/>
    </row>
    <row r="463" spans="1:9" ht="15" x14ac:dyDescent="0.2">
      <c r="A463" s="114" t="s">
        <v>150</v>
      </c>
      <c r="B463" s="101"/>
      <c r="C463" s="102"/>
      <c r="D463" s="102"/>
      <c r="E463" s="102"/>
      <c r="F463" s="138"/>
      <c r="G463" s="108">
        <f>SUM(G458:G462)*E374</f>
        <v>455712.393610425</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6965889.4451879244</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54" t="s">
        <v>180</v>
      </c>
      <c r="B468" s="182"/>
      <c r="C468" s="183"/>
      <c r="D468" s="183"/>
      <c r="E468" s="183"/>
      <c r="F468" s="184"/>
      <c r="G468" s="185">
        <f>SUM(G231)</f>
        <v>6963520.9249433847</v>
      </c>
    </row>
    <row r="469" spans="1:9" ht="24" customHeight="1" thickBot="1" x14ac:dyDescent="0.25">
      <c r="A469" s="224" t="s">
        <v>181</v>
      </c>
      <c r="B469" s="225"/>
      <c r="C469" s="225"/>
      <c r="D469" s="225"/>
      <c r="E469" s="225"/>
      <c r="F469" s="226"/>
      <c r="G469" s="185">
        <f>SUM(G465)</f>
        <v>6965889.4451879244</v>
      </c>
    </row>
    <row r="470" spans="1:9" ht="30.95" customHeight="1" thickBot="1" x14ac:dyDescent="0.25">
      <c r="A470" s="224" t="s">
        <v>226</v>
      </c>
      <c r="B470" s="225"/>
      <c r="C470" s="225"/>
      <c r="D470" s="225"/>
      <c r="E470" s="225"/>
      <c r="F470" s="226"/>
      <c r="G470" s="185">
        <f>SUM(G468:G469)</f>
        <v>13929410.37013131</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445" sqref="D445"/>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2" t="s">
        <v>275</v>
      </c>
      <c r="C4" s="222"/>
      <c r="D4" s="222"/>
      <c r="E4" s="222"/>
      <c r="F4" s="222"/>
      <c r="G4" s="222"/>
      <c r="H4" s="222"/>
      <c r="I4" s="5"/>
    </row>
    <row r="5" spans="1:9" ht="30.75" customHeight="1" x14ac:dyDescent="0.25">
      <c r="A5" s="35" t="s">
        <v>251</v>
      </c>
      <c r="B5" s="9"/>
      <c r="C5" s="28"/>
      <c r="D5" s="292"/>
      <c r="E5" s="292"/>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9" t="s">
        <v>238</v>
      </c>
      <c r="C7" s="309"/>
      <c r="D7" s="309"/>
      <c r="E7" s="309"/>
      <c r="F7" s="309"/>
      <c r="G7" s="309"/>
      <c r="H7" s="309"/>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4" t="s">
        <v>122</v>
      </c>
      <c r="B29" s="227"/>
      <c r="C29" s="227"/>
      <c r="D29" s="227"/>
      <c r="E29" s="227"/>
      <c r="F29" s="227"/>
      <c r="G29" s="227"/>
      <c r="H29" s="227"/>
      <c r="I29" s="285"/>
      <c r="K29" s="152"/>
    </row>
    <row r="30" spans="1:11" ht="18.75" customHeight="1" x14ac:dyDescent="0.2">
      <c r="A30" s="286" t="s">
        <v>7</v>
      </c>
      <c r="B30" s="287"/>
      <c r="C30" s="287"/>
      <c r="D30" s="287"/>
      <c r="E30" s="287"/>
      <c r="F30" s="287"/>
      <c r="G30" s="287"/>
      <c r="H30" s="287"/>
      <c r="I30" s="288"/>
      <c r="K30" s="152"/>
    </row>
    <row r="31" spans="1:11" ht="55.5" customHeight="1" x14ac:dyDescent="0.2">
      <c r="A31" s="289" t="s">
        <v>232</v>
      </c>
      <c r="B31" s="290"/>
      <c r="C31" s="290"/>
      <c r="D31" s="290"/>
      <c r="E31" s="290"/>
      <c r="F31" s="290"/>
      <c r="G31" s="290"/>
      <c r="H31" s="290"/>
      <c r="I31" s="291"/>
    </row>
    <row r="32" spans="1:11" ht="51" customHeight="1" x14ac:dyDescent="0.2">
      <c r="A32" s="275" t="s">
        <v>229</v>
      </c>
      <c r="B32" s="276"/>
      <c r="C32" s="276"/>
      <c r="D32" s="276"/>
      <c r="E32" s="276"/>
      <c r="F32" s="276"/>
      <c r="G32" s="276"/>
      <c r="H32" s="276"/>
      <c r="I32" s="277"/>
    </row>
    <row r="33" spans="1:9" ht="37.5" customHeight="1" x14ac:dyDescent="0.2">
      <c r="A33" s="289" t="s">
        <v>233</v>
      </c>
      <c r="B33" s="290"/>
      <c r="C33" s="290"/>
      <c r="D33" s="290"/>
      <c r="E33" s="290"/>
      <c r="F33" s="290"/>
      <c r="G33" s="290"/>
      <c r="H33" s="290"/>
      <c r="I33" s="291"/>
    </row>
    <row r="34" spans="1:9" ht="18.75" customHeight="1" x14ac:dyDescent="0.2">
      <c r="A34" s="275" t="s">
        <v>202</v>
      </c>
      <c r="B34" s="276"/>
      <c r="C34" s="276"/>
      <c r="D34" s="276"/>
      <c r="E34" s="276"/>
      <c r="F34" s="276"/>
      <c r="G34" s="276"/>
      <c r="H34" s="276"/>
      <c r="I34" s="277"/>
    </row>
    <row r="35" spans="1:9" ht="58.5" customHeight="1" x14ac:dyDescent="0.2">
      <c r="A35" s="275" t="s">
        <v>184</v>
      </c>
      <c r="B35" s="276"/>
      <c r="C35" s="276"/>
      <c r="D35" s="276"/>
      <c r="E35" s="276"/>
      <c r="F35" s="276"/>
      <c r="G35" s="276"/>
      <c r="H35" s="276"/>
      <c r="I35" s="277"/>
    </row>
    <row r="36" spans="1:9" ht="65.25" customHeight="1" x14ac:dyDescent="0.2">
      <c r="A36" s="281" t="s">
        <v>236</v>
      </c>
      <c r="B36" s="282"/>
      <c r="C36" s="282"/>
      <c r="D36" s="282"/>
      <c r="E36" s="282"/>
      <c r="F36" s="282"/>
      <c r="G36" s="282"/>
      <c r="H36" s="282"/>
      <c r="I36" s="283"/>
    </row>
    <row r="37" spans="1:9" ht="18.75" customHeight="1" x14ac:dyDescent="0.2">
      <c r="A37" s="278" t="s">
        <v>204</v>
      </c>
      <c r="B37" s="279"/>
      <c r="C37" s="279"/>
      <c r="D37" s="279"/>
      <c r="E37" s="279"/>
      <c r="F37" s="279"/>
      <c r="G37" s="279"/>
      <c r="H37" s="279"/>
      <c r="I37" s="280"/>
    </row>
    <row r="38" spans="1:9" ht="18.75" customHeight="1" x14ac:dyDescent="0.2">
      <c r="A38" s="278" t="s">
        <v>205</v>
      </c>
      <c r="B38" s="279"/>
      <c r="C38" s="279"/>
      <c r="D38" s="279"/>
      <c r="E38" s="279"/>
      <c r="F38" s="279"/>
      <c r="G38" s="279"/>
      <c r="H38" s="279"/>
      <c r="I38" s="280"/>
    </row>
    <row r="39" spans="1:9" ht="36.75" customHeight="1" x14ac:dyDescent="0.2">
      <c r="A39" s="281" t="s">
        <v>203</v>
      </c>
      <c r="B39" s="282"/>
      <c r="C39" s="282"/>
      <c r="D39" s="282"/>
      <c r="E39" s="282"/>
      <c r="F39" s="282"/>
      <c r="G39" s="282"/>
      <c r="H39" s="282"/>
      <c r="I39" s="283"/>
    </row>
    <row r="40" spans="1:9" ht="15.75" customHeight="1" thickBot="1" x14ac:dyDescent="0.25">
      <c r="A40" s="266"/>
      <c r="B40" s="267"/>
      <c r="C40" s="267"/>
      <c r="D40" s="267"/>
      <c r="E40" s="267"/>
      <c r="F40" s="267"/>
      <c r="G40" s="267"/>
      <c r="H40" s="267"/>
      <c r="I40" s="268"/>
    </row>
    <row r="41" spans="1:9" ht="24" customHeight="1" thickTop="1" thickBot="1" x14ac:dyDescent="0.25">
      <c r="A41" s="49" t="s">
        <v>12</v>
      </c>
      <c r="B41" s="50" t="s">
        <v>8</v>
      </c>
      <c r="C41" s="50" t="s">
        <v>9</v>
      </c>
      <c r="D41" s="191" t="s">
        <v>10</v>
      </c>
      <c r="E41" s="51" t="s">
        <v>11</v>
      </c>
      <c r="F41" s="269" t="s">
        <v>97</v>
      </c>
      <c r="G41" s="270"/>
      <c r="H41" s="270"/>
      <c r="I41" s="271"/>
    </row>
    <row r="42" spans="1:9" ht="15.75" customHeight="1" thickTop="1" thickBot="1" x14ac:dyDescent="0.25">
      <c r="A42" s="52" t="s">
        <v>20</v>
      </c>
      <c r="B42" s="48"/>
      <c r="C42" s="48"/>
      <c r="D42" s="53"/>
      <c r="E42" s="54"/>
      <c r="F42" s="272"/>
      <c r="G42" s="273"/>
      <c r="H42" s="273"/>
      <c r="I42" s="274"/>
    </row>
    <row r="43" spans="1:9" ht="15.75" customHeight="1" thickTop="1" x14ac:dyDescent="0.2">
      <c r="A43" s="55" t="s">
        <v>14</v>
      </c>
      <c r="B43" s="48">
        <v>85</v>
      </c>
      <c r="C43" s="48" t="s">
        <v>27</v>
      </c>
      <c r="D43" s="221">
        <v>1.1764705882352941E-2</v>
      </c>
      <c r="E43" s="54">
        <f>SUM(B43)*D43</f>
        <v>1</v>
      </c>
      <c r="F43" s="251" t="s">
        <v>279</v>
      </c>
      <c r="G43" s="299"/>
      <c r="H43" s="299"/>
      <c r="I43" s="253"/>
    </row>
    <row r="44" spans="1:9" ht="15.75" customHeight="1" x14ac:dyDescent="0.2">
      <c r="A44" s="55" t="s">
        <v>13</v>
      </c>
      <c r="B44" s="48">
        <v>85</v>
      </c>
      <c r="C44" s="48" t="s">
        <v>27</v>
      </c>
      <c r="D44" s="221">
        <v>368.75</v>
      </c>
      <c r="E44" s="54">
        <f t="shared" ref="E44:E107" si="1">SUM(B44)*D44</f>
        <v>31343.75</v>
      </c>
      <c r="F44" s="251"/>
      <c r="G44" s="299"/>
      <c r="H44" s="299"/>
      <c r="I44" s="253"/>
    </row>
    <row r="45" spans="1:9" ht="15.75" customHeight="1" x14ac:dyDescent="0.2">
      <c r="A45" s="55" t="s">
        <v>15</v>
      </c>
      <c r="B45" s="48">
        <v>85</v>
      </c>
      <c r="C45" s="48" t="s">
        <v>27</v>
      </c>
      <c r="D45" s="221">
        <v>1.1764705882352941E-2</v>
      </c>
      <c r="E45" s="54">
        <f t="shared" si="1"/>
        <v>1</v>
      </c>
      <c r="F45" s="251" t="s">
        <v>281</v>
      </c>
      <c r="G45" s="299"/>
      <c r="H45" s="299"/>
      <c r="I45" s="253"/>
    </row>
    <row r="46" spans="1:9" ht="15.75" customHeight="1" x14ac:dyDescent="0.2">
      <c r="A46" s="55" t="s">
        <v>16</v>
      </c>
      <c r="B46" s="48">
        <v>85</v>
      </c>
      <c r="C46" s="48" t="s">
        <v>27</v>
      </c>
      <c r="D46" s="221">
        <v>1200</v>
      </c>
      <c r="E46" s="54">
        <f t="shared" si="1"/>
        <v>102000</v>
      </c>
      <c r="F46" s="251"/>
      <c r="G46" s="299"/>
      <c r="H46" s="299"/>
      <c r="I46" s="253"/>
    </row>
    <row r="47" spans="1:9" ht="15.75" customHeight="1" x14ac:dyDescent="0.2">
      <c r="A47" s="55" t="s">
        <v>125</v>
      </c>
      <c r="B47" s="48">
        <v>85</v>
      </c>
      <c r="C47" s="48" t="s">
        <v>27</v>
      </c>
      <c r="D47" s="221">
        <v>611.76</v>
      </c>
      <c r="E47" s="54">
        <f t="shared" si="1"/>
        <v>51999.6</v>
      </c>
      <c r="F47" s="251" t="s">
        <v>282</v>
      </c>
      <c r="G47" s="299"/>
      <c r="H47" s="299"/>
      <c r="I47" s="253"/>
    </row>
    <row r="48" spans="1:9" ht="15.75" customHeight="1" x14ac:dyDescent="0.2">
      <c r="A48" s="55" t="s">
        <v>123</v>
      </c>
      <c r="B48" s="48">
        <v>85</v>
      </c>
      <c r="C48" s="48" t="s">
        <v>27</v>
      </c>
      <c r="D48" s="221">
        <v>427.94</v>
      </c>
      <c r="E48" s="54">
        <f t="shared" si="1"/>
        <v>36374.9</v>
      </c>
      <c r="F48" s="251"/>
      <c r="G48" s="299"/>
      <c r="H48" s="299"/>
      <c r="I48" s="253"/>
    </row>
    <row r="49" spans="1:9" ht="15.75" customHeight="1" x14ac:dyDescent="0.2">
      <c r="A49" s="55" t="s">
        <v>185</v>
      </c>
      <c r="B49" s="48">
        <v>85</v>
      </c>
      <c r="C49" s="48" t="s">
        <v>27</v>
      </c>
      <c r="D49" s="221">
        <v>404.25</v>
      </c>
      <c r="E49" s="54">
        <f t="shared" si="1"/>
        <v>34361.25</v>
      </c>
      <c r="F49" s="251"/>
      <c r="G49" s="299"/>
      <c r="H49" s="299"/>
      <c r="I49" s="253"/>
    </row>
    <row r="50" spans="1:9" ht="15.75" customHeight="1" x14ac:dyDescent="0.2">
      <c r="A50" s="55" t="s">
        <v>18</v>
      </c>
      <c r="B50" s="48">
        <v>85</v>
      </c>
      <c r="C50" s="48" t="s">
        <v>27</v>
      </c>
      <c r="D50" s="221">
        <v>1.1764705882352941E-2</v>
      </c>
      <c r="E50" s="54">
        <f t="shared" si="1"/>
        <v>1</v>
      </c>
      <c r="F50" s="251" t="s">
        <v>270</v>
      </c>
      <c r="G50" s="299"/>
      <c r="H50" s="299"/>
      <c r="I50" s="253"/>
    </row>
    <row r="51" spans="1:9" ht="15.75" customHeight="1" thickBot="1" x14ac:dyDescent="0.25">
      <c r="A51" s="55" t="s">
        <v>19</v>
      </c>
      <c r="B51" s="48">
        <v>85</v>
      </c>
      <c r="C51" s="48" t="s">
        <v>27</v>
      </c>
      <c r="D51" s="221">
        <v>55</v>
      </c>
      <c r="E51" s="54">
        <f t="shared" si="1"/>
        <v>4675</v>
      </c>
      <c r="F51" s="251"/>
      <c r="G51" s="299"/>
      <c r="H51" s="299"/>
      <c r="I51" s="253"/>
    </row>
    <row r="52" spans="1:9" ht="15.75" customHeight="1" thickTop="1" thickBot="1" x14ac:dyDescent="0.25">
      <c r="A52" s="56" t="s">
        <v>30</v>
      </c>
      <c r="B52" s="48"/>
      <c r="C52" s="48"/>
      <c r="D52" s="199"/>
      <c r="E52" s="54"/>
      <c r="F52" s="254"/>
      <c r="G52" s="255"/>
      <c r="H52" s="255"/>
      <c r="I52" s="256"/>
    </row>
    <row r="53" spans="1:9" ht="15.75" customHeight="1" thickTop="1" x14ac:dyDescent="0.2">
      <c r="A53" s="57" t="s">
        <v>46</v>
      </c>
      <c r="B53" s="168">
        <v>1</v>
      </c>
      <c r="C53" s="48" t="s">
        <v>31</v>
      </c>
      <c r="D53" s="221">
        <v>2100</v>
      </c>
      <c r="E53" s="54">
        <f t="shared" si="1"/>
        <v>2100</v>
      </c>
      <c r="F53" s="251"/>
      <c r="G53" s="299"/>
      <c r="H53" s="299"/>
      <c r="I53" s="253"/>
    </row>
    <row r="54" spans="1:9" ht="15.75" customHeight="1" x14ac:dyDescent="0.2">
      <c r="A54" s="55" t="s">
        <v>45</v>
      </c>
      <c r="B54" s="48">
        <v>85</v>
      </c>
      <c r="C54" s="48" t="s">
        <v>27</v>
      </c>
      <c r="D54" s="221">
        <v>27.5</v>
      </c>
      <c r="E54" s="54">
        <f t="shared" si="1"/>
        <v>2337.5</v>
      </c>
      <c r="F54" s="251" t="s">
        <v>288</v>
      </c>
      <c r="G54" s="299"/>
      <c r="H54" s="299"/>
      <c r="I54" s="253"/>
    </row>
    <row r="55" spans="1:9" ht="15.75" customHeight="1" x14ac:dyDescent="0.2">
      <c r="A55" s="58" t="s">
        <v>47</v>
      </c>
      <c r="B55" s="48">
        <v>85</v>
      </c>
      <c r="C55" s="48" t="s">
        <v>27</v>
      </c>
      <c r="D55" s="221">
        <v>27.5</v>
      </c>
      <c r="E55" s="54">
        <f t="shared" si="1"/>
        <v>2337.5</v>
      </c>
      <c r="F55" s="251" t="s">
        <v>288</v>
      </c>
      <c r="G55" s="299"/>
      <c r="H55" s="299"/>
      <c r="I55" s="253"/>
    </row>
    <row r="56" spans="1:9" ht="15.75" customHeight="1" x14ac:dyDescent="0.2">
      <c r="A56" s="58" t="s">
        <v>21</v>
      </c>
      <c r="B56" s="48">
        <v>85</v>
      </c>
      <c r="C56" s="48" t="s">
        <v>27</v>
      </c>
      <c r="D56" s="221">
        <v>26.25</v>
      </c>
      <c r="E56" s="54">
        <f t="shared" si="1"/>
        <v>2231.25</v>
      </c>
      <c r="F56" s="251" t="s">
        <v>269</v>
      </c>
      <c r="G56" s="299"/>
      <c r="H56" s="299"/>
      <c r="I56" s="253"/>
    </row>
    <row r="57" spans="1:9" ht="15.75" customHeight="1" x14ac:dyDescent="0.2">
      <c r="A57" s="58" t="s">
        <v>22</v>
      </c>
      <c r="B57" s="48">
        <v>85</v>
      </c>
      <c r="C57" s="48" t="s">
        <v>27</v>
      </c>
      <c r="D57" s="221">
        <v>26.25</v>
      </c>
      <c r="E57" s="54">
        <f t="shared" si="1"/>
        <v>2231.25</v>
      </c>
      <c r="F57" s="251" t="s">
        <v>269</v>
      </c>
      <c r="G57" s="299"/>
      <c r="H57" s="299"/>
      <c r="I57" s="253"/>
    </row>
    <row r="58" spans="1:9" ht="15.75" customHeight="1" x14ac:dyDescent="0.2">
      <c r="A58" s="58" t="s">
        <v>23</v>
      </c>
      <c r="B58" s="48">
        <v>85</v>
      </c>
      <c r="C58" s="48" t="s">
        <v>27</v>
      </c>
      <c r="D58" s="221">
        <v>55</v>
      </c>
      <c r="E58" s="54">
        <f t="shared" si="1"/>
        <v>4675</v>
      </c>
      <c r="F58" s="251"/>
      <c r="G58" s="299"/>
      <c r="H58" s="299"/>
      <c r="I58" s="253"/>
    </row>
    <row r="59" spans="1:9" ht="15.75" customHeight="1" x14ac:dyDescent="0.2">
      <c r="A59" s="58" t="s">
        <v>48</v>
      </c>
      <c r="B59" s="48">
        <v>85</v>
      </c>
      <c r="C59" s="48" t="s">
        <v>27</v>
      </c>
      <c r="D59" s="221">
        <v>33</v>
      </c>
      <c r="E59" s="54">
        <f t="shared" si="1"/>
        <v>2805</v>
      </c>
      <c r="F59" s="251"/>
      <c r="G59" s="252"/>
      <c r="H59" s="252"/>
      <c r="I59" s="253"/>
    </row>
    <row r="60" spans="1:9" ht="15.75" customHeight="1" x14ac:dyDescent="0.2">
      <c r="A60" s="55" t="s">
        <v>124</v>
      </c>
      <c r="B60" s="48">
        <v>85</v>
      </c>
      <c r="C60" s="48" t="s">
        <v>27</v>
      </c>
      <c r="D60" s="221">
        <v>16.760000000000002</v>
      </c>
      <c r="E60" s="54">
        <f t="shared" si="1"/>
        <v>1424.6000000000001</v>
      </c>
      <c r="F60" s="251"/>
      <c r="G60" s="252"/>
      <c r="H60" s="252"/>
      <c r="I60" s="253"/>
    </row>
    <row r="61" spans="1:9" ht="15.75" customHeight="1" x14ac:dyDescent="0.2">
      <c r="A61" s="55" t="s">
        <v>28</v>
      </c>
      <c r="B61" s="48">
        <v>85</v>
      </c>
      <c r="C61" s="48" t="s">
        <v>27</v>
      </c>
      <c r="D61" s="221">
        <v>50</v>
      </c>
      <c r="E61" s="54">
        <f t="shared" si="1"/>
        <v>4250</v>
      </c>
      <c r="F61" s="251"/>
      <c r="G61" s="252"/>
      <c r="H61" s="252"/>
      <c r="I61" s="253"/>
    </row>
    <row r="62" spans="1:9" ht="15.75" customHeight="1" x14ac:dyDescent="0.2">
      <c r="A62" s="57" t="s">
        <v>29</v>
      </c>
      <c r="B62" s="48">
        <v>85</v>
      </c>
      <c r="C62" s="48" t="s">
        <v>27</v>
      </c>
      <c r="D62" s="221">
        <v>26.47</v>
      </c>
      <c r="E62" s="54">
        <f t="shared" si="1"/>
        <v>2249.9499999999998</v>
      </c>
      <c r="F62" s="251"/>
      <c r="G62" s="252"/>
      <c r="H62" s="252"/>
      <c r="I62" s="253"/>
    </row>
    <row r="63" spans="1:9" ht="15.75" customHeight="1" x14ac:dyDescent="0.2">
      <c r="A63" s="55" t="s">
        <v>26</v>
      </c>
      <c r="B63" s="168">
        <v>1</v>
      </c>
      <c r="C63" s="48" t="s">
        <v>31</v>
      </c>
      <c r="D63" s="221">
        <v>50</v>
      </c>
      <c r="E63" s="54">
        <f t="shared" si="1"/>
        <v>50</v>
      </c>
      <c r="F63" s="251"/>
      <c r="G63" s="252"/>
      <c r="H63" s="252"/>
      <c r="I63" s="253"/>
    </row>
    <row r="64" spans="1:9" ht="15.75" customHeight="1" x14ac:dyDescent="0.2">
      <c r="A64" s="55" t="s">
        <v>44</v>
      </c>
      <c r="B64" s="168">
        <v>1</v>
      </c>
      <c r="C64" s="48" t="s">
        <v>31</v>
      </c>
      <c r="D64" s="221">
        <v>500</v>
      </c>
      <c r="E64" s="54">
        <f t="shared" si="1"/>
        <v>500</v>
      </c>
      <c r="F64" s="251"/>
      <c r="G64" s="252"/>
      <c r="H64" s="252"/>
      <c r="I64" s="253"/>
    </row>
    <row r="65" spans="1:9" ht="15.75" customHeight="1" thickBot="1" x14ac:dyDescent="0.25">
      <c r="A65" s="169" t="s">
        <v>195</v>
      </c>
      <c r="B65" s="168">
        <v>1</v>
      </c>
      <c r="C65" s="48" t="s">
        <v>31</v>
      </c>
      <c r="D65" s="221">
        <v>1500</v>
      </c>
      <c r="E65" s="54">
        <f t="shared" si="1"/>
        <v>1500</v>
      </c>
      <c r="F65" s="251"/>
      <c r="G65" s="252"/>
      <c r="H65" s="252"/>
      <c r="I65" s="253"/>
    </row>
    <row r="66" spans="1:9" ht="15.75" customHeight="1" thickTop="1" thickBot="1" x14ac:dyDescent="0.25">
      <c r="A66" s="56" t="s">
        <v>39</v>
      </c>
      <c r="B66" s="48"/>
      <c r="C66" s="48"/>
      <c r="D66" s="199"/>
      <c r="E66" s="54"/>
      <c r="F66" s="254"/>
      <c r="G66" s="255"/>
      <c r="H66" s="255"/>
      <c r="I66" s="256"/>
    </row>
    <row r="67" spans="1:9" ht="15.75" customHeight="1" thickTop="1" thickBot="1" x14ac:dyDescent="0.25">
      <c r="A67" s="186" t="s">
        <v>32</v>
      </c>
      <c r="B67" s="187">
        <v>85</v>
      </c>
      <c r="C67" s="187" t="s">
        <v>27</v>
      </c>
      <c r="D67" s="213">
        <v>55</v>
      </c>
      <c r="E67" s="188">
        <f t="shared" si="1"/>
        <v>4675</v>
      </c>
      <c r="F67" s="260"/>
      <c r="G67" s="261"/>
      <c r="H67" s="261"/>
      <c r="I67" s="262"/>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21">
        <v>1181.7</v>
      </c>
      <c r="E69" s="54">
        <f t="shared" si="1"/>
        <v>1181.7</v>
      </c>
      <c r="F69" s="251"/>
      <c r="G69" s="252"/>
      <c r="H69" s="252"/>
      <c r="I69" s="253"/>
    </row>
    <row r="70" spans="1:9" ht="15.75" customHeight="1" x14ac:dyDescent="0.2">
      <c r="A70" s="55" t="s">
        <v>189</v>
      </c>
      <c r="B70" s="168">
        <v>1</v>
      </c>
      <c r="C70" s="168" t="s">
        <v>77</v>
      </c>
      <c r="D70" s="221">
        <v>2000</v>
      </c>
      <c r="E70" s="54">
        <f t="shared" si="1"/>
        <v>2000</v>
      </c>
      <c r="F70" s="251"/>
      <c r="G70" s="252"/>
      <c r="H70" s="252"/>
      <c r="I70" s="253"/>
    </row>
    <row r="71" spans="1:9" ht="15.75" customHeight="1" x14ac:dyDescent="0.2">
      <c r="A71" s="55" t="s">
        <v>51</v>
      </c>
      <c r="B71" s="48">
        <v>1</v>
      </c>
      <c r="C71" s="168" t="s">
        <v>77</v>
      </c>
      <c r="D71" s="221">
        <v>370</v>
      </c>
      <c r="E71" s="54">
        <f t="shared" si="1"/>
        <v>370</v>
      </c>
      <c r="F71" s="251"/>
      <c r="G71" s="252"/>
      <c r="H71" s="252"/>
      <c r="I71" s="253"/>
    </row>
    <row r="72" spans="1:9" ht="15.75" customHeight="1" x14ac:dyDescent="0.2">
      <c r="A72" s="55" t="s">
        <v>52</v>
      </c>
      <c r="B72" s="48">
        <v>1</v>
      </c>
      <c r="C72" s="168" t="s">
        <v>77</v>
      </c>
      <c r="D72" s="221">
        <v>11481.47</v>
      </c>
      <c r="E72" s="54">
        <f t="shared" si="1"/>
        <v>11481.47</v>
      </c>
      <c r="F72" s="251"/>
      <c r="G72" s="252"/>
      <c r="H72" s="252"/>
      <c r="I72" s="253"/>
    </row>
    <row r="73" spans="1:9" ht="15.75" customHeight="1" thickBot="1" x14ac:dyDescent="0.25">
      <c r="A73" s="55" t="s">
        <v>98</v>
      </c>
      <c r="B73" s="168">
        <v>1</v>
      </c>
      <c r="C73" s="48" t="s">
        <v>77</v>
      </c>
      <c r="D73" s="221">
        <v>500</v>
      </c>
      <c r="E73" s="54">
        <f t="shared" si="1"/>
        <v>500</v>
      </c>
      <c r="F73" s="251"/>
      <c r="G73" s="252"/>
      <c r="H73" s="252"/>
      <c r="I73" s="253"/>
    </row>
    <row r="74" spans="1:9" ht="15.75" customHeight="1" thickTop="1" thickBot="1" x14ac:dyDescent="0.25">
      <c r="A74" s="56" t="s">
        <v>126</v>
      </c>
      <c r="B74" s="48"/>
      <c r="C74" s="48"/>
      <c r="D74" s="199"/>
      <c r="E74" s="54"/>
      <c r="F74" s="254"/>
      <c r="G74" s="255"/>
      <c r="H74" s="255"/>
      <c r="I74" s="256"/>
    </row>
    <row r="75" spans="1:9" ht="15.75" customHeight="1" thickTop="1" x14ac:dyDescent="0.2">
      <c r="A75" s="55" t="s">
        <v>33</v>
      </c>
      <c r="B75" s="48">
        <v>85</v>
      </c>
      <c r="C75" s="48" t="s">
        <v>27</v>
      </c>
      <c r="D75" s="221">
        <v>46.19</v>
      </c>
      <c r="E75" s="54">
        <f t="shared" si="1"/>
        <v>3926.1499999999996</v>
      </c>
      <c r="F75" s="251"/>
      <c r="G75" s="252"/>
      <c r="H75" s="252"/>
      <c r="I75" s="253"/>
    </row>
    <row r="76" spans="1:9" ht="15.75" customHeight="1" x14ac:dyDescent="0.2">
      <c r="A76" s="55" t="s">
        <v>99</v>
      </c>
      <c r="B76" s="48">
        <v>85</v>
      </c>
      <c r="C76" s="48" t="s">
        <v>27</v>
      </c>
      <c r="D76" s="221">
        <v>24.71</v>
      </c>
      <c r="E76" s="54">
        <f t="shared" si="1"/>
        <v>2100.35</v>
      </c>
      <c r="F76" s="251"/>
      <c r="G76" s="252"/>
      <c r="H76" s="252"/>
      <c r="I76" s="253"/>
    </row>
    <row r="77" spans="1:9" ht="15.75" customHeight="1" x14ac:dyDescent="0.2">
      <c r="A77" s="55" t="s">
        <v>127</v>
      </c>
      <c r="B77" s="48">
        <v>85</v>
      </c>
      <c r="C77" s="48" t="s">
        <v>27</v>
      </c>
      <c r="D77" s="221">
        <v>134.16999999999999</v>
      </c>
      <c r="E77" s="54">
        <f t="shared" si="1"/>
        <v>11404.449999999999</v>
      </c>
      <c r="F77" s="251"/>
      <c r="G77" s="252"/>
      <c r="H77" s="252"/>
      <c r="I77" s="253"/>
    </row>
    <row r="78" spans="1:9" ht="15.75" customHeight="1" thickBot="1" x14ac:dyDescent="0.25">
      <c r="A78" s="55" t="s">
        <v>34</v>
      </c>
      <c r="B78" s="48">
        <v>85</v>
      </c>
      <c r="C78" s="48" t="s">
        <v>27</v>
      </c>
      <c r="D78" s="221">
        <v>5.88</v>
      </c>
      <c r="E78" s="54">
        <f t="shared" si="1"/>
        <v>499.8</v>
      </c>
      <c r="F78" s="251"/>
      <c r="G78" s="252"/>
      <c r="H78" s="252"/>
      <c r="I78" s="253"/>
    </row>
    <row r="79" spans="1:9" ht="15.75" customHeight="1" thickTop="1" thickBot="1" x14ac:dyDescent="0.25">
      <c r="A79" s="56" t="s">
        <v>35</v>
      </c>
      <c r="B79" s="48"/>
      <c r="C79" s="48"/>
      <c r="D79" s="199"/>
      <c r="E79" s="54"/>
      <c r="F79" s="254"/>
      <c r="G79" s="255"/>
      <c r="H79" s="255"/>
      <c r="I79" s="256"/>
    </row>
    <row r="80" spans="1:9" ht="15.75" customHeight="1" thickTop="1" x14ac:dyDescent="0.2">
      <c r="A80" s="55" t="s">
        <v>36</v>
      </c>
      <c r="B80" s="48">
        <v>85</v>
      </c>
      <c r="C80" s="48" t="s">
        <v>27</v>
      </c>
      <c r="D80" s="221">
        <v>828</v>
      </c>
      <c r="E80" s="54">
        <f t="shared" si="1"/>
        <v>70380</v>
      </c>
      <c r="F80" s="251"/>
      <c r="G80" s="252"/>
      <c r="H80" s="252"/>
      <c r="I80" s="253"/>
    </row>
    <row r="81" spans="1:9" ht="15.75" customHeight="1" x14ac:dyDescent="0.2">
      <c r="A81" s="55" t="s">
        <v>37</v>
      </c>
      <c r="B81" s="168">
        <v>1</v>
      </c>
      <c r="C81" s="48" t="s">
        <v>77</v>
      </c>
      <c r="D81" s="221">
        <v>620</v>
      </c>
      <c r="E81" s="54">
        <f t="shared" si="1"/>
        <v>620</v>
      </c>
      <c r="F81" s="251"/>
      <c r="G81" s="252"/>
      <c r="H81" s="252"/>
      <c r="I81" s="253"/>
    </row>
    <row r="82" spans="1:9" ht="15.75" customHeight="1" x14ac:dyDescent="0.2">
      <c r="A82" s="55" t="s">
        <v>38</v>
      </c>
      <c r="B82" s="168">
        <v>1</v>
      </c>
      <c r="C82" s="48" t="s">
        <v>77</v>
      </c>
      <c r="D82" s="221">
        <v>2000</v>
      </c>
      <c r="E82" s="54">
        <f t="shared" si="1"/>
        <v>2000</v>
      </c>
      <c r="F82" s="251"/>
      <c r="G82" s="252"/>
      <c r="H82" s="252"/>
      <c r="I82" s="253"/>
    </row>
    <row r="83" spans="1:9" ht="15.75" customHeight="1" x14ac:dyDescent="0.2">
      <c r="A83" s="55" t="s">
        <v>53</v>
      </c>
      <c r="B83" s="168">
        <v>1</v>
      </c>
      <c r="C83" s="48" t="s">
        <v>77</v>
      </c>
      <c r="D83" s="221">
        <v>1</v>
      </c>
      <c r="E83" s="54">
        <f t="shared" si="1"/>
        <v>1</v>
      </c>
      <c r="F83" s="251" t="s">
        <v>271</v>
      </c>
      <c r="G83" s="299"/>
      <c r="H83" s="299"/>
      <c r="I83" s="253"/>
    </row>
    <row r="84" spans="1:9" ht="15.75" customHeight="1" thickBot="1" x14ac:dyDescent="0.25">
      <c r="A84" s="55" t="s">
        <v>54</v>
      </c>
      <c r="B84" s="48">
        <v>85</v>
      </c>
      <c r="C84" s="48" t="s">
        <v>27</v>
      </c>
      <c r="D84" s="221">
        <v>250</v>
      </c>
      <c r="E84" s="54">
        <f t="shared" si="1"/>
        <v>21250</v>
      </c>
      <c r="F84" s="251"/>
      <c r="G84" s="252"/>
      <c r="H84" s="252"/>
      <c r="I84" s="253"/>
    </row>
    <row r="85" spans="1:9" ht="15.75" customHeight="1" thickTop="1" thickBot="1" x14ac:dyDescent="0.25">
      <c r="A85" s="56" t="s">
        <v>55</v>
      </c>
      <c r="B85" s="170"/>
      <c r="C85" s="48"/>
      <c r="D85" s="199"/>
      <c r="E85" s="54"/>
      <c r="F85" s="254"/>
      <c r="G85" s="255"/>
      <c r="H85" s="255"/>
      <c r="I85" s="256"/>
    </row>
    <row r="86" spans="1:9" ht="15.75" customHeight="1" thickTop="1" thickBot="1" x14ac:dyDescent="0.25">
      <c r="A86" s="57" t="s">
        <v>56</v>
      </c>
      <c r="B86" s="170">
        <v>42</v>
      </c>
      <c r="C86" s="48" t="s">
        <v>27</v>
      </c>
      <c r="D86" s="221">
        <v>1112.1400000000001</v>
      </c>
      <c r="E86" s="54">
        <f t="shared" si="1"/>
        <v>46709.880000000005</v>
      </c>
      <c r="F86" s="251"/>
      <c r="G86" s="252"/>
      <c r="H86" s="252"/>
      <c r="I86" s="253"/>
    </row>
    <row r="87" spans="1:9" ht="15.75" customHeight="1" thickTop="1" thickBot="1" x14ac:dyDescent="0.25">
      <c r="A87" s="56" t="s">
        <v>57</v>
      </c>
      <c r="B87" s="170"/>
      <c r="C87" s="48"/>
      <c r="D87" s="199"/>
      <c r="E87" s="54"/>
      <c r="F87" s="254"/>
      <c r="G87" s="255"/>
      <c r="H87" s="255"/>
      <c r="I87" s="256"/>
    </row>
    <row r="88" spans="1:9" ht="15.75" customHeight="1" thickTop="1" x14ac:dyDescent="0.2">
      <c r="A88" s="59" t="s">
        <v>100</v>
      </c>
      <c r="B88" s="170">
        <v>42</v>
      </c>
      <c r="C88" s="48" t="s">
        <v>27</v>
      </c>
      <c r="D88" s="221">
        <v>105</v>
      </c>
      <c r="E88" s="54">
        <f t="shared" si="1"/>
        <v>4410</v>
      </c>
      <c r="F88" s="251" t="s">
        <v>272</v>
      </c>
      <c r="G88" s="299"/>
      <c r="H88" s="299"/>
      <c r="I88" s="253"/>
    </row>
    <row r="89" spans="1:9" ht="15.75" customHeight="1" x14ac:dyDescent="0.2">
      <c r="A89" s="59" t="s">
        <v>101</v>
      </c>
      <c r="B89" s="170">
        <v>42</v>
      </c>
      <c r="C89" s="48" t="s">
        <v>27</v>
      </c>
      <c r="D89" s="221">
        <v>7.14</v>
      </c>
      <c r="E89" s="54">
        <f t="shared" si="1"/>
        <v>299.88</v>
      </c>
      <c r="F89" s="251" t="s">
        <v>273</v>
      </c>
      <c r="G89" s="299"/>
      <c r="H89" s="299"/>
      <c r="I89" s="253"/>
    </row>
    <row r="90" spans="1:9" ht="15.75" customHeight="1" x14ac:dyDescent="0.2">
      <c r="A90" s="59" t="s">
        <v>102</v>
      </c>
      <c r="B90" s="170">
        <v>42</v>
      </c>
      <c r="C90" s="48" t="s">
        <v>27</v>
      </c>
      <c r="D90" s="221">
        <v>120</v>
      </c>
      <c r="E90" s="54">
        <f t="shared" si="1"/>
        <v>5040</v>
      </c>
      <c r="F90" s="251"/>
      <c r="G90" s="299"/>
      <c r="H90" s="299"/>
      <c r="I90" s="253"/>
    </row>
    <row r="91" spans="1:9" ht="15.75" customHeight="1" x14ac:dyDescent="0.2">
      <c r="A91" s="59" t="s">
        <v>103</v>
      </c>
      <c r="B91" s="170">
        <v>42</v>
      </c>
      <c r="C91" s="48" t="s">
        <v>27</v>
      </c>
      <c r="D91" s="221">
        <v>2.3800000000000002E-2</v>
      </c>
      <c r="E91" s="54">
        <f t="shared" si="1"/>
        <v>0.99960000000000004</v>
      </c>
      <c r="F91" s="251" t="s">
        <v>277</v>
      </c>
      <c r="G91" s="299"/>
      <c r="H91" s="299"/>
      <c r="I91" s="253"/>
    </row>
    <row r="92" spans="1:9" ht="15.75" customHeight="1" thickBot="1" x14ac:dyDescent="0.25">
      <c r="A92" s="57" t="s">
        <v>104</v>
      </c>
      <c r="B92" s="170">
        <v>42</v>
      </c>
      <c r="C92" s="48" t="s">
        <v>27</v>
      </c>
      <c r="D92" s="221">
        <v>53.57</v>
      </c>
      <c r="E92" s="54">
        <f t="shared" si="1"/>
        <v>2249.94</v>
      </c>
      <c r="F92" s="251"/>
      <c r="G92" s="299"/>
      <c r="H92" s="299"/>
      <c r="I92" s="253"/>
    </row>
    <row r="93" spans="1:9" ht="15.75" customHeight="1" thickTop="1" thickBot="1" x14ac:dyDescent="0.25">
      <c r="A93" s="56" t="s">
        <v>58</v>
      </c>
      <c r="B93" s="48"/>
      <c r="C93" s="48"/>
      <c r="D93" s="199"/>
      <c r="E93" s="54"/>
      <c r="F93" s="254"/>
      <c r="G93" s="255"/>
      <c r="H93" s="255"/>
      <c r="I93" s="256"/>
    </row>
    <row r="94" spans="1:9" ht="15.75" customHeight="1" thickTop="1" x14ac:dyDescent="0.2">
      <c r="A94" s="57" t="s">
        <v>59</v>
      </c>
      <c r="B94" s="168">
        <v>1</v>
      </c>
      <c r="C94" s="48" t="s">
        <v>77</v>
      </c>
      <c r="D94" s="221">
        <v>100</v>
      </c>
      <c r="E94" s="54">
        <f t="shared" si="1"/>
        <v>100</v>
      </c>
      <c r="F94" s="251"/>
      <c r="G94" s="299"/>
      <c r="H94" s="299"/>
      <c r="I94" s="253"/>
    </row>
    <row r="95" spans="1:9" ht="15.75" customHeight="1" x14ac:dyDescent="0.2">
      <c r="A95" s="57" t="s">
        <v>60</v>
      </c>
      <c r="B95" s="168">
        <v>1</v>
      </c>
      <c r="C95" s="48" t="s">
        <v>77</v>
      </c>
      <c r="D95" s="221">
        <v>1000</v>
      </c>
      <c r="E95" s="54">
        <f t="shared" si="1"/>
        <v>1000</v>
      </c>
      <c r="F95" s="251" t="s">
        <v>284</v>
      </c>
      <c r="G95" s="299"/>
      <c r="H95" s="299"/>
      <c r="I95" s="253"/>
    </row>
    <row r="96" spans="1:9" ht="15.75" customHeight="1" thickBot="1" x14ac:dyDescent="0.25">
      <c r="A96" s="57" t="s">
        <v>61</v>
      </c>
      <c r="B96" s="168">
        <v>1</v>
      </c>
      <c r="C96" s="48" t="s">
        <v>77</v>
      </c>
      <c r="D96" s="221">
        <v>5250</v>
      </c>
      <c r="E96" s="54">
        <f t="shared" si="1"/>
        <v>5250</v>
      </c>
      <c r="F96" s="251"/>
      <c r="G96" s="299"/>
      <c r="H96" s="299"/>
      <c r="I96" s="253"/>
    </row>
    <row r="97" spans="1:9" ht="15.75" customHeight="1" thickTop="1" thickBot="1" x14ac:dyDescent="0.25">
      <c r="A97" s="56" t="s">
        <v>62</v>
      </c>
      <c r="B97" s="48"/>
      <c r="C97" s="48"/>
      <c r="D97" s="199"/>
      <c r="E97" s="54"/>
      <c r="F97" s="254"/>
      <c r="G97" s="255"/>
      <c r="H97" s="255"/>
      <c r="I97" s="256"/>
    </row>
    <row r="98" spans="1:9" ht="15.75" customHeight="1" thickTop="1" x14ac:dyDescent="0.2">
      <c r="A98" s="57" t="s">
        <v>130</v>
      </c>
      <c r="B98" s="168">
        <v>1</v>
      </c>
      <c r="C98" s="48" t="s">
        <v>77</v>
      </c>
      <c r="D98" s="221">
        <v>137725.9</v>
      </c>
      <c r="E98" s="54">
        <f t="shared" si="1"/>
        <v>137725.9</v>
      </c>
      <c r="F98" s="251"/>
      <c r="G98" s="299"/>
      <c r="H98" s="299"/>
      <c r="I98" s="253"/>
    </row>
    <row r="99" spans="1:9" ht="15.75" customHeight="1" x14ac:dyDescent="0.2">
      <c r="A99" s="59" t="s">
        <v>105</v>
      </c>
      <c r="B99" s="168">
        <v>1</v>
      </c>
      <c r="C99" s="48" t="s">
        <v>77</v>
      </c>
      <c r="D99" s="221">
        <v>1</v>
      </c>
      <c r="E99" s="54">
        <f t="shared" si="1"/>
        <v>1</v>
      </c>
      <c r="F99" s="251" t="s">
        <v>283</v>
      </c>
      <c r="G99" s="299"/>
      <c r="H99" s="299"/>
      <c r="I99" s="253"/>
    </row>
    <row r="100" spans="1:9" ht="15.75" customHeight="1" thickBot="1" x14ac:dyDescent="0.25">
      <c r="A100" s="57" t="s">
        <v>106</v>
      </c>
      <c r="B100" s="168">
        <v>1</v>
      </c>
      <c r="C100" s="48" t="s">
        <v>77</v>
      </c>
      <c r="D100" s="221">
        <v>37606.14</v>
      </c>
      <c r="E100" s="54">
        <f t="shared" si="1"/>
        <v>37606.14</v>
      </c>
      <c r="F100" s="251"/>
      <c r="G100" s="299"/>
      <c r="H100" s="299"/>
      <c r="I100" s="253"/>
    </row>
    <row r="101" spans="1:9" ht="15.75" customHeight="1" thickTop="1" thickBot="1" x14ac:dyDescent="0.25">
      <c r="A101" s="56" t="s">
        <v>63</v>
      </c>
      <c r="B101" s="48"/>
      <c r="C101" s="48"/>
      <c r="D101" s="199"/>
      <c r="E101" s="54"/>
      <c r="F101" s="254"/>
      <c r="G101" s="255"/>
      <c r="H101" s="255"/>
      <c r="I101" s="256"/>
    </row>
    <row r="102" spans="1:9" ht="15.75" customHeight="1" thickTop="1" x14ac:dyDescent="0.2">
      <c r="A102" s="57" t="s">
        <v>131</v>
      </c>
      <c r="B102" s="48">
        <v>1</v>
      </c>
      <c r="C102" s="48" t="s">
        <v>77</v>
      </c>
      <c r="D102" s="221">
        <v>1000</v>
      </c>
      <c r="E102" s="54">
        <f t="shared" si="1"/>
        <v>1000</v>
      </c>
      <c r="F102" s="251"/>
      <c r="G102" s="299"/>
      <c r="H102" s="299"/>
      <c r="I102" s="253"/>
    </row>
    <row r="103" spans="1:9" ht="15.75" customHeight="1" x14ac:dyDescent="0.2">
      <c r="A103" s="57" t="s">
        <v>107</v>
      </c>
      <c r="B103" s="48">
        <v>1</v>
      </c>
      <c r="C103" s="48" t="s">
        <v>77</v>
      </c>
      <c r="D103" s="221">
        <v>1</v>
      </c>
      <c r="E103" s="54">
        <f t="shared" si="1"/>
        <v>1</v>
      </c>
      <c r="F103" s="251" t="s">
        <v>287</v>
      </c>
      <c r="G103" s="299"/>
      <c r="H103" s="299"/>
      <c r="I103" s="253"/>
    </row>
    <row r="104" spans="1:9" ht="15.75" customHeight="1" x14ac:dyDescent="0.2">
      <c r="A104" s="57" t="s">
        <v>64</v>
      </c>
      <c r="B104" s="48">
        <v>1</v>
      </c>
      <c r="C104" s="48" t="s">
        <v>77</v>
      </c>
      <c r="D104" s="221">
        <v>1</v>
      </c>
      <c r="E104" s="54">
        <f t="shared" si="1"/>
        <v>1</v>
      </c>
      <c r="F104" s="251" t="s">
        <v>284</v>
      </c>
      <c r="G104" s="299"/>
      <c r="H104" s="299"/>
      <c r="I104" s="253"/>
    </row>
    <row r="105" spans="1:9" ht="15.75" customHeight="1" x14ac:dyDescent="0.2">
      <c r="A105" s="57" t="s">
        <v>65</v>
      </c>
      <c r="B105" s="48">
        <v>1</v>
      </c>
      <c r="C105" s="48" t="s">
        <v>77</v>
      </c>
      <c r="D105" s="221">
        <v>470</v>
      </c>
      <c r="E105" s="54">
        <f t="shared" si="1"/>
        <v>470</v>
      </c>
      <c r="F105" s="251"/>
      <c r="G105" s="299"/>
      <c r="H105" s="299"/>
      <c r="I105" s="253"/>
    </row>
    <row r="106" spans="1:9" ht="15.75" customHeight="1" x14ac:dyDescent="0.2">
      <c r="A106" s="57" t="s">
        <v>66</v>
      </c>
      <c r="B106" s="48">
        <v>1</v>
      </c>
      <c r="C106" s="48" t="s">
        <v>77</v>
      </c>
      <c r="D106" s="221">
        <v>3850</v>
      </c>
      <c r="E106" s="54">
        <f t="shared" si="1"/>
        <v>3850</v>
      </c>
      <c r="F106" s="251"/>
      <c r="G106" s="299"/>
      <c r="H106" s="299"/>
      <c r="I106" s="253"/>
    </row>
    <row r="107" spans="1:9" ht="15.75" customHeight="1" x14ac:dyDescent="0.2">
      <c r="A107" s="57" t="s">
        <v>67</v>
      </c>
      <c r="B107" s="48">
        <v>1</v>
      </c>
      <c r="C107" s="48" t="s">
        <v>77</v>
      </c>
      <c r="D107" s="221">
        <v>2310</v>
      </c>
      <c r="E107" s="54">
        <f t="shared" si="1"/>
        <v>2310</v>
      </c>
      <c r="F107" s="251"/>
      <c r="G107" s="299"/>
      <c r="H107" s="299"/>
      <c r="I107" s="253"/>
    </row>
    <row r="108" spans="1:9" ht="15.75" customHeight="1" x14ac:dyDescent="0.2">
      <c r="A108" s="57" t="s">
        <v>133</v>
      </c>
      <c r="B108" s="48">
        <v>1</v>
      </c>
      <c r="C108" s="48" t="s">
        <v>77</v>
      </c>
      <c r="D108" s="221">
        <v>11900</v>
      </c>
      <c r="E108" s="54">
        <f t="shared" ref="E108:E132" si="2">SUM(B108)*D108</f>
        <v>11900</v>
      </c>
      <c r="F108" s="251"/>
      <c r="G108" s="299"/>
      <c r="H108" s="299"/>
      <c r="I108" s="253"/>
    </row>
    <row r="109" spans="1:9" ht="15.75" customHeight="1" x14ac:dyDescent="0.2">
      <c r="A109" s="57" t="s">
        <v>132</v>
      </c>
      <c r="B109" s="171">
        <v>15</v>
      </c>
      <c r="C109" s="48" t="s">
        <v>138</v>
      </c>
      <c r="D109" s="221">
        <v>15.4666</v>
      </c>
      <c r="E109" s="54">
        <f t="shared" si="2"/>
        <v>231.999</v>
      </c>
      <c r="F109" s="251" t="s">
        <v>285</v>
      </c>
      <c r="G109" s="299"/>
      <c r="H109" s="299"/>
      <c r="I109" s="253"/>
    </row>
    <row r="110" spans="1:9" ht="15.75" customHeight="1" x14ac:dyDescent="0.2">
      <c r="A110" s="57" t="s">
        <v>140</v>
      </c>
      <c r="B110" s="48">
        <v>1</v>
      </c>
      <c r="C110" s="48" t="s">
        <v>77</v>
      </c>
      <c r="D110" s="221">
        <f>48806.84+6125+2000+307+500+371</f>
        <v>58109.84</v>
      </c>
      <c r="E110" s="54">
        <f t="shared" si="2"/>
        <v>58109.84</v>
      </c>
      <c r="F110" s="251" t="s">
        <v>235</v>
      </c>
      <c r="G110" s="299"/>
      <c r="H110" s="299"/>
      <c r="I110" s="253"/>
    </row>
    <row r="111" spans="1:9" ht="15.75" customHeight="1" thickBot="1" x14ac:dyDescent="0.25">
      <c r="A111" s="57" t="s">
        <v>190</v>
      </c>
      <c r="B111" s="168">
        <v>1</v>
      </c>
      <c r="C111" s="48" t="s">
        <v>77</v>
      </c>
      <c r="D111" s="221">
        <v>39550</v>
      </c>
      <c r="E111" s="54">
        <f t="shared" si="2"/>
        <v>39550</v>
      </c>
      <c r="F111" s="251" t="s">
        <v>207</v>
      </c>
      <c r="G111" s="299"/>
      <c r="H111" s="299"/>
      <c r="I111" s="253"/>
    </row>
    <row r="112" spans="1:9" ht="15.75" customHeight="1" thickTop="1" thickBot="1" x14ac:dyDescent="0.25">
      <c r="A112" s="56" t="s">
        <v>68</v>
      </c>
      <c r="B112" s="48"/>
      <c r="C112" s="48"/>
      <c r="D112" s="199"/>
      <c r="E112" s="54"/>
      <c r="F112" s="254"/>
      <c r="G112" s="255"/>
      <c r="H112" s="255"/>
      <c r="I112" s="256"/>
    </row>
    <row r="113" spans="1:9" ht="15.75" customHeight="1" thickTop="1" x14ac:dyDescent="0.2">
      <c r="A113" s="57" t="s">
        <v>69</v>
      </c>
      <c r="B113" s="168">
        <v>1</v>
      </c>
      <c r="C113" s="48" t="s">
        <v>77</v>
      </c>
      <c r="D113" s="221">
        <v>2000</v>
      </c>
      <c r="E113" s="54">
        <f t="shared" si="2"/>
        <v>2000</v>
      </c>
      <c r="F113" s="251"/>
      <c r="G113" s="299"/>
      <c r="H113" s="299"/>
      <c r="I113" s="253"/>
    </row>
    <row r="114" spans="1:9" ht="15.75" customHeight="1" x14ac:dyDescent="0.2">
      <c r="A114" s="57" t="s">
        <v>70</v>
      </c>
      <c r="B114" s="168">
        <v>1</v>
      </c>
      <c r="C114" s="48" t="s">
        <v>77</v>
      </c>
      <c r="D114" s="221"/>
      <c r="E114" s="54">
        <f t="shared" si="2"/>
        <v>0</v>
      </c>
      <c r="F114" s="251"/>
      <c r="G114" s="299"/>
      <c r="H114" s="299"/>
      <c r="I114" s="253"/>
    </row>
    <row r="115" spans="1:9" ht="15.75" customHeight="1" x14ac:dyDescent="0.2">
      <c r="A115" s="55" t="s">
        <v>42</v>
      </c>
      <c r="B115" s="168">
        <v>1</v>
      </c>
      <c r="C115" s="48" t="s">
        <v>31</v>
      </c>
      <c r="D115" s="221">
        <v>100</v>
      </c>
      <c r="E115" s="54">
        <f t="shared" si="2"/>
        <v>100</v>
      </c>
      <c r="F115" s="251"/>
      <c r="G115" s="299"/>
      <c r="H115" s="299"/>
      <c r="I115" s="253"/>
    </row>
    <row r="116" spans="1:9" ht="15.75" customHeight="1" x14ac:dyDescent="0.2">
      <c r="A116" s="57" t="s">
        <v>134</v>
      </c>
      <c r="B116" s="168">
        <v>1</v>
      </c>
      <c r="C116" s="48" t="s">
        <v>77</v>
      </c>
      <c r="D116" s="221">
        <v>1</v>
      </c>
      <c r="E116" s="54">
        <f t="shared" si="2"/>
        <v>1</v>
      </c>
      <c r="F116" s="251" t="s">
        <v>286</v>
      </c>
      <c r="G116" s="299"/>
      <c r="H116" s="299"/>
      <c r="I116" s="253"/>
    </row>
    <row r="117" spans="1:9" ht="15.75" customHeight="1" thickBot="1" x14ac:dyDescent="0.25">
      <c r="A117" s="57" t="s">
        <v>71</v>
      </c>
      <c r="B117" s="168">
        <v>1</v>
      </c>
      <c r="C117" s="48" t="s">
        <v>77</v>
      </c>
      <c r="D117" s="221">
        <v>8050</v>
      </c>
      <c r="E117" s="54">
        <f t="shared" si="2"/>
        <v>8050</v>
      </c>
      <c r="F117" s="251"/>
      <c r="G117" s="299"/>
      <c r="H117" s="299"/>
      <c r="I117" s="253"/>
    </row>
    <row r="118" spans="1:9" ht="15.75" customHeight="1" thickTop="1" thickBot="1" x14ac:dyDescent="0.25">
      <c r="A118" s="56" t="s">
        <v>72</v>
      </c>
      <c r="B118" s="168"/>
      <c r="C118" s="48"/>
      <c r="D118" s="199"/>
      <c r="E118" s="54"/>
      <c r="F118" s="254"/>
      <c r="G118" s="255"/>
      <c r="H118" s="255"/>
      <c r="I118" s="256"/>
    </row>
    <row r="119" spans="1:9" ht="15.75" customHeight="1" thickTop="1" x14ac:dyDescent="0.2">
      <c r="A119" s="57" t="s">
        <v>191</v>
      </c>
      <c r="B119" s="168">
        <v>1</v>
      </c>
      <c r="C119" s="48" t="s">
        <v>77</v>
      </c>
      <c r="D119" s="221">
        <v>1750</v>
      </c>
      <c r="E119" s="54">
        <f t="shared" si="2"/>
        <v>1750</v>
      </c>
      <c r="F119" s="251"/>
      <c r="G119" s="252"/>
      <c r="H119" s="252"/>
      <c r="I119" s="253"/>
    </row>
    <row r="120" spans="1:9" ht="15.75" customHeight="1" x14ac:dyDescent="0.2">
      <c r="A120" s="57" t="s">
        <v>136</v>
      </c>
      <c r="B120" s="168">
        <v>1</v>
      </c>
      <c r="C120" s="48" t="s">
        <v>77</v>
      </c>
      <c r="D120" s="221">
        <v>13650</v>
      </c>
      <c r="E120" s="54">
        <f t="shared" si="2"/>
        <v>13650</v>
      </c>
      <c r="F120" s="251"/>
      <c r="G120" s="252"/>
      <c r="H120" s="252"/>
      <c r="I120" s="253"/>
    </row>
    <row r="121" spans="1:9" ht="15.75" customHeight="1" x14ac:dyDescent="0.2">
      <c r="A121" s="57" t="s">
        <v>108</v>
      </c>
      <c r="B121" s="168">
        <v>1</v>
      </c>
      <c r="C121" s="48" t="s">
        <v>77</v>
      </c>
      <c r="D121" s="221">
        <v>8400</v>
      </c>
      <c r="E121" s="54">
        <f t="shared" si="2"/>
        <v>8400</v>
      </c>
      <c r="F121" s="251"/>
      <c r="G121" s="252"/>
      <c r="H121" s="252"/>
      <c r="I121" s="253"/>
    </row>
    <row r="122" spans="1:9" ht="15.75" customHeight="1" x14ac:dyDescent="0.2">
      <c r="A122" s="57" t="s">
        <v>137</v>
      </c>
      <c r="B122" s="48">
        <v>10</v>
      </c>
      <c r="C122" s="48" t="s">
        <v>138</v>
      </c>
      <c r="D122" s="221">
        <v>200</v>
      </c>
      <c r="E122" s="54">
        <f t="shared" si="2"/>
        <v>2000</v>
      </c>
      <c r="F122" s="251"/>
      <c r="G122" s="252"/>
      <c r="H122" s="252"/>
      <c r="I122" s="253"/>
    </row>
    <row r="123" spans="1:9" ht="15.75" customHeight="1" x14ac:dyDescent="0.2">
      <c r="A123" s="57" t="s">
        <v>109</v>
      </c>
      <c r="B123" s="48">
        <v>1</v>
      </c>
      <c r="C123" s="48" t="s">
        <v>77</v>
      </c>
      <c r="D123" s="221">
        <v>300</v>
      </c>
      <c r="E123" s="54">
        <f t="shared" si="2"/>
        <v>300</v>
      </c>
      <c r="F123" s="251"/>
      <c r="G123" s="252"/>
      <c r="H123" s="252"/>
      <c r="I123" s="253"/>
    </row>
    <row r="124" spans="1:9" ht="15.75" customHeight="1" thickBot="1" x14ac:dyDescent="0.25">
      <c r="A124" s="57" t="s">
        <v>192</v>
      </c>
      <c r="B124" s="168">
        <v>70</v>
      </c>
      <c r="C124" s="168" t="s">
        <v>138</v>
      </c>
      <c r="D124" s="221">
        <v>5</v>
      </c>
      <c r="E124" s="54">
        <f t="shared" si="2"/>
        <v>350</v>
      </c>
      <c r="F124" s="251"/>
      <c r="G124" s="252"/>
      <c r="H124" s="252"/>
      <c r="I124" s="253"/>
    </row>
    <row r="125" spans="1:9" ht="15.75" customHeight="1" thickTop="1" thickBot="1" x14ac:dyDescent="0.25">
      <c r="A125" s="56" t="s">
        <v>40</v>
      </c>
      <c r="B125" s="48"/>
      <c r="C125" s="48"/>
      <c r="D125" s="199"/>
      <c r="E125" s="54"/>
      <c r="F125" s="254"/>
      <c r="G125" s="255"/>
      <c r="H125" s="255"/>
      <c r="I125" s="256"/>
    </row>
    <row r="126" spans="1:9" ht="15.75" customHeight="1" thickTop="1" x14ac:dyDescent="0.2">
      <c r="A126" s="55" t="s">
        <v>193</v>
      </c>
      <c r="B126" s="168">
        <v>1</v>
      </c>
      <c r="C126" s="48" t="s">
        <v>31</v>
      </c>
      <c r="D126" s="221">
        <v>1</v>
      </c>
      <c r="E126" s="54">
        <f t="shared" si="2"/>
        <v>1</v>
      </c>
      <c r="F126" s="251" t="s">
        <v>276</v>
      </c>
      <c r="G126" s="299"/>
      <c r="H126" s="299"/>
      <c r="I126" s="253"/>
    </row>
    <row r="127" spans="1:9" ht="15.75" customHeight="1" x14ac:dyDescent="0.2">
      <c r="A127" s="55" t="s">
        <v>139</v>
      </c>
      <c r="B127" s="168">
        <v>1</v>
      </c>
      <c r="C127" s="48" t="s">
        <v>31</v>
      </c>
      <c r="D127" s="221">
        <v>5250</v>
      </c>
      <c r="E127" s="54">
        <f t="shared" si="2"/>
        <v>5250</v>
      </c>
      <c r="F127" s="251"/>
      <c r="G127" s="252"/>
      <c r="H127" s="252"/>
      <c r="I127" s="253"/>
    </row>
    <row r="128" spans="1:9" ht="15.75" customHeight="1" thickBot="1" x14ac:dyDescent="0.25">
      <c r="A128" s="55" t="s">
        <v>230</v>
      </c>
      <c r="B128" s="48"/>
      <c r="C128" s="48"/>
      <c r="D128" s="199"/>
      <c r="E128" s="172" t="s">
        <v>179</v>
      </c>
      <c r="F128" s="257" t="s">
        <v>231</v>
      </c>
      <c r="G128" s="258"/>
      <c r="H128" s="258"/>
      <c r="I128" s="259"/>
    </row>
    <row r="129" spans="1:9" ht="15.75" customHeight="1" thickTop="1" thickBot="1" x14ac:dyDescent="0.25">
      <c r="A129" s="56" t="s">
        <v>73</v>
      </c>
      <c r="B129" s="48"/>
      <c r="C129" s="48"/>
      <c r="D129" s="199"/>
      <c r="E129" s="54"/>
      <c r="F129" s="254"/>
      <c r="G129" s="255"/>
      <c r="H129" s="255"/>
      <c r="I129" s="256"/>
    </row>
    <row r="130" spans="1:9" ht="15.75" customHeight="1" thickTop="1" x14ac:dyDescent="0.2">
      <c r="A130" s="55" t="s">
        <v>194</v>
      </c>
      <c r="B130" s="168">
        <v>70</v>
      </c>
      <c r="C130" s="168" t="s">
        <v>138</v>
      </c>
      <c r="D130" s="221">
        <v>50</v>
      </c>
      <c r="E130" s="54">
        <f t="shared" si="2"/>
        <v>3500</v>
      </c>
      <c r="F130" s="251"/>
      <c r="G130" s="252"/>
      <c r="H130" s="252"/>
      <c r="I130" s="253"/>
    </row>
    <row r="131" spans="1:9" ht="15.75" customHeight="1" x14ac:dyDescent="0.2">
      <c r="A131" s="55" t="s">
        <v>75</v>
      </c>
      <c r="B131" s="168">
        <v>1</v>
      </c>
      <c r="C131" s="48" t="s">
        <v>77</v>
      </c>
      <c r="D131" s="221">
        <v>1750</v>
      </c>
      <c r="E131" s="54">
        <f t="shared" si="2"/>
        <v>1750</v>
      </c>
      <c r="F131" s="251"/>
      <c r="G131" s="252"/>
      <c r="H131" s="252"/>
      <c r="I131" s="253"/>
    </row>
    <row r="132" spans="1:9" ht="15.75" customHeight="1" x14ac:dyDescent="0.2">
      <c r="A132" s="55" t="s">
        <v>76</v>
      </c>
      <c r="B132" s="168">
        <v>1</v>
      </c>
      <c r="C132" s="48" t="s">
        <v>77</v>
      </c>
      <c r="D132" s="221">
        <v>2500</v>
      </c>
      <c r="E132" s="54">
        <f t="shared" si="2"/>
        <v>2500</v>
      </c>
      <c r="F132" s="251" t="s">
        <v>274</v>
      </c>
      <c r="G132" s="299"/>
      <c r="H132" s="299"/>
      <c r="I132" s="253"/>
    </row>
    <row r="133" spans="1:9" ht="15.75" customHeight="1" thickBot="1" x14ac:dyDescent="0.25">
      <c r="A133" s="55"/>
      <c r="B133" s="48"/>
      <c r="C133" s="48"/>
      <c r="D133" s="53"/>
      <c r="E133" s="54"/>
      <c r="F133" s="254"/>
      <c r="G133" s="255"/>
      <c r="H133" s="255"/>
      <c r="I133" s="256"/>
    </row>
    <row r="134" spans="1:9" ht="23.25" customHeight="1" thickTop="1" thickBot="1" x14ac:dyDescent="0.25">
      <c r="A134" s="60" t="s">
        <v>43</v>
      </c>
      <c r="B134" s="61"/>
      <c r="C134" s="62"/>
      <c r="D134" s="63"/>
      <c r="E134" s="64">
        <f>SUM(E43:E132)</f>
        <v>829259.04859999986</v>
      </c>
      <c r="F134" s="245"/>
      <c r="G134" s="246"/>
      <c r="H134" s="246"/>
      <c r="I134" s="247"/>
    </row>
    <row r="135" spans="1:9" ht="23.25" customHeight="1" thickTop="1" thickBot="1" x14ac:dyDescent="0.25">
      <c r="A135" s="60" t="s">
        <v>157</v>
      </c>
      <c r="B135" s="61"/>
      <c r="C135" s="62"/>
      <c r="D135" s="63"/>
      <c r="E135" s="64">
        <f>SUM(E134)/B23</f>
        <v>9755.9888070588222</v>
      </c>
      <c r="F135" s="245"/>
      <c r="G135" s="246"/>
      <c r="H135" s="246"/>
      <c r="I135" s="247"/>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5"/>
      <c r="G137" s="246"/>
      <c r="H137" s="246"/>
      <c r="I137" s="247"/>
    </row>
    <row r="138" spans="1:9" ht="23.25" customHeight="1" thickTop="1" x14ac:dyDescent="0.2">
      <c r="A138" s="69" t="s">
        <v>110</v>
      </c>
      <c r="B138" s="70"/>
      <c r="C138" s="71"/>
      <c r="D138" s="72"/>
      <c r="E138" s="214">
        <v>0.05</v>
      </c>
      <c r="F138" s="293"/>
      <c r="G138" s="294"/>
      <c r="H138" s="294"/>
      <c r="I138" s="295"/>
    </row>
    <row r="139" spans="1:9" ht="23.25" customHeight="1" thickBot="1" x14ac:dyDescent="0.25">
      <c r="A139" s="69" t="s">
        <v>96</v>
      </c>
      <c r="B139" s="74"/>
      <c r="C139" s="75"/>
      <c r="D139" s="76"/>
      <c r="E139" s="215">
        <v>0.02</v>
      </c>
      <c r="F139" s="296"/>
      <c r="G139" s="297"/>
      <c r="H139" s="297"/>
      <c r="I139" s="298"/>
    </row>
    <row r="140" spans="1:9" ht="23.25" customHeight="1" thickTop="1" thickBot="1" x14ac:dyDescent="0.25">
      <c r="A140" s="60" t="s">
        <v>142</v>
      </c>
      <c r="B140" s="61"/>
      <c r="C140" s="62"/>
      <c r="D140" s="63"/>
      <c r="E140" s="103">
        <f>SUM(E138:E139)</f>
        <v>7.0000000000000007E-2</v>
      </c>
      <c r="F140" s="245"/>
      <c r="G140" s="246"/>
      <c r="H140" s="246"/>
      <c r="I140" s="247"/>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8"/>
      <c r="B143" s="249"/>
      <c r="C143" s="249"/>
      <c r="D143" s="249"/>
      <c r="E143" s="249"/>
      <c r="F143" s="249"/>
      <c r="G143" s="249"/>
      <c r="H143" s="249"/>
      <c r="I143" s="250"/>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137.09</v>
      </c>
      <c r="E146" s="86">
        <f>SUM(B146)*D146</f>
        <v>8389.9080000000013</v>
      </c>
      <c r="F146" s="90">
        <v>16</v>
      </c>
      <c r="G146" s="91">
        <f>SUM(E146*F146)</f>
        <v>134238.52800000002</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785.77</v>
      </c>
      <c r="E148" s="86">
        <f>SUM(B148)*D148</f>
        <v>48089.124000000003</v>
      </c>
      <c r="F148" s="93">
        <v>16</v>
      </c>
      <c r="G148" s="94">
        <f>SUM(E148*F148)</f>
        <v>769425.98400000005</v>
      </c>
      <c r="H148" s="88"/>
      <c r="I148" s="83"/>
    </row>
    <row r="149" spans="1:9" thickBot="1" x14ac:dyDescent="0.25">
      <c r="A149" s="95" t="s">
        <v>169</v>
      </c>
      <c r="B149" s="47"/>
      <c r="C149" s="96"/>
      <c r="D149" s="96"/>
      <c r="E149" s="96"/>
      <c r="F149" s="97"/>
      <c r="G149" s="98">
        <f>SUM(G146:G148)</f>
        <v>903664.5120000001</v>
      </c>
      <c r="H149" s="88"/>
      <c r="I149" s="83"/>
    </row>
    <row r="150" spans="1:9" thickBot="1" x14ac:dyDescent="0.25">
      <c r="A150" s="236"/>
      <c r="B150" s="237"/>
      <c r="C150" s="237"/>
      <c r="D150" s="237"/>
      <c r="E150" s="237"/>
      <c r="F150" s="237"/>
      <c r="G150" s="237"/>
      <c r="H150" s="237"/>
      <c r="I150" s="238"/>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80.73</v>
      </c>
      <c r="E153" s="86">
        <f>SUM(B153)*D153</f>
        <v>5659.1729999999998</v>
      </c>
      <c r="F153" s="90">
        <v>10</v>
      </c>
      <c r="G153" s="91">
        <f>SUM(E153*F153)</f>
        <v>56591.729999999996</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527.44000000000005</v>
      </c>
      <c r="E155" s="86">
        <f>SUM(B155)*D155</f>
        <v>36973.544000000002</v>
      </c>
      <c r="F155" s="93">
        <v>10</v>
      </c>
      <c r="G155" s="94">
        <f>SUM(E155*F155)</f>
        <v>369735.44</v>
      </c>
      <c r="H155" s="88"/>
      <c r="I155" s="83"/>
    </row>
    <row r="156" spans="1:9" thickBot="1" x14ac:dyDescent="0.25">
      <c r="A156" s="95" t="s">
        <v>170</v>
      </c>
      <c r="B156" s="47"/>
      <c r="C156" s="96"/>
      <c r="D156" s="96"/>
      <c r="E156" s="96"/>
      <c r="F156" s="97"/>
      <c r="G156" s="98">
        <f>SUM(G153:G155)</f>
        <v>426327.17</v>
      </c>
      <c r="H156" s="88"/>
      <c r="I156" s="83"/>
    </row>
    <row r="157" spans="1:9" thickBot="1" x14ac:dyDescent="0.25">
      <c r="A157" s="239"/>
      <c r="B157" s="240"/>
      <c r="C157" s="240"/>
      <c r="D157" s="240"/>
      <c r="E157" s="240"/>
      <c r="F157" s="240"/>
      <c r="G157" s="240"/>
      <c r="H157" s="240"/>
      <c r="I157" s="241"/>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80.73</v>
      </c>
      <c r="E160" s="86">
        <f>SUM(B160)*D160</f>
        <v>6466.473</v>
      </c>
      <c r="F160" s="90">
        <v>8</v>
      </c>
      <c r="G160" s="91">
        <f>SUM(E160*F160)</f>
        <v>51731.784</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527.44000000000005</v>
      </c>
      <c r="E162" s="86">
        <f>SUM(B162)*D162</f>
        <v>42247.944000000003</v>
      </c>
      <c r="F162" s="93">
        <v>8</v>
      </c>
      <c r="G162" s="94">
        <f>SUM(E162*F162)</f>
        <v>337983.55200000003</v>
      </c>
      <c r="H162" s="88"/>
      <c r="I162" s="83"/>
    </row>
    <row r="163" spans="1:9" thickBot="1" x14ac:dyDescent="0.25">
      <c r="A163" s="142" t="s">
        <v>171</v>
      </c>
      <c r="B163" s="143"/>
      <c r="C163" s="144"/>
      <c r="D163" s="144"/>
      <c r="E163" s="144"/>
      <c r="F163" s="145"/>
      <c r="G163" s="146">
        <f>SUM(G160:G162)</f>
        <v>389715.33600000001</v>
      </c>
      <c r="H163" s="99"/>
      <c r="I163" s="83"/>
    </row>
    <row r="164" spans="1:9" thickBot="1" x14ac:dyDescent="0.25">
      <c r="A164" s="232"/>
      <c r="B164" s="233"/>
      <c r="C164" s="233"/>
      <c r="D164" s="233"/>
      <c r="E164" s="233"/>
      <c r="F164" s="233"/>
      <c r="G164" s="233"/>
      <c r="H164" s="234"/>
      <c r="I164" s="235"/>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80.73</v>
      </c>
      <c r="E167" s="86">
        <f>SUM(B167)*D167</f>
        <v>6837.8310000000001</v>
      </c>
      <c r="F167" s="90">
        <v>10</v>
      </c>
      <c r="G167" s="91">
        <f>SUM(E167*F167)</f>
        <v>68378.31</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527.44000000000005</v>
      </c>
      <c r="E169" s="86">
        <f>SUM(B169)*D169</f>
        <v>44674.168000000005</v>
      </c>
      <c r="F169" s="93">
        <v>10</v>
      </c>
      <c r="G169" s="94">
        <f>SUM(E169*F169)</f>
        <v>446741.68000000005</v>
      </c>
      <c r="H169" s="88"/>
      <c r="I169" s="83"/>
    </row>
    <row r="170" spans="1:9" thickBot="1" x14ac:dyDescent="0.25">
      <c r="A170" s="95" t="s">
        <v>172</v>
      </c>
      <c r="B170" s="47"/>
      <c r="C170" s="96"/>
      <c r="D170" s="96"/>
      <c r="E170" s="96"/>
      <c r="F170" s="97"/>
      <c r="G170" s="98">
        <f>SUM(G167:G169)</f>
        <v>515119.99000000005</v>
      </c>
      <c r="H170" s="99"/>
      <c r="I170" s="83"/>
    </row>
    <row r="171" spans="1:9" thickBot="1" x14ac:dyDescent="0.25">
      <c r="A171" s="236"/>
      <c r="B171" s="237"/>
      <c r="C171" s="237"/>
      <c r="D171" s="237"/>
      <c r="E171" s="237"/>
      <c r="F171" s="237"/>
      <c r="G171" s="237"/>
      <c r="H171" s="237"/>
      <c r="I171" s="238"/>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80.73</v>
      </c>
      <c r="E174" s="86">
        <f>SUM(B174)*D174</f>
        <v>7564.4010000000007</v>
      </c>
      <c r="F174" s="90">
        <v>8</v>
      </c>
      <c r="G174" s="91">
        <f>SUM(E174*F174)</f>
        <v>60515.208000000006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527.44000000000005</v>
      </c>
      <c r="E176" s="86">
        <f>SUM(B176)*D176</f>
        <v>49421.128000000004</v>
      </c>
      <c r="F176" s="93">
        <v>8</v>
      </c>
      <c r="G176" s="94">
        <f>SUM(E176*F176)</f>
        <v>395369.02400000003</v>
      </c>
      <c r="H176" s="88"/>
      <c r="I176" s="83"/>
    </row>
    <row r="177" spans="1:9" thickBot="1" x14ac:dyDescent="0.25">
      <c r="A177" s="95" t="s">
        <v>173</v>
      </c>
      <c r="B177" s="47"/>
      <c r="C177" s="96"/>
      <c r="D177" s="96"/>
      <c r="E177" s="96"/>
      <c r="F177" s="97"/>
      <c r="G177" s="98">
        <f>SUM(G174:G176)</f>
        <v>455884.23200000002</v>
      </c>
      <c r="H177" s="88"/>
      <c r="I177" s="83"/>
    </row>
    <row r="178" spans="1:9" thickBot="1" x14ac:dyDescent="0.25">
      <c r="A178" s="236"/>
      <c r="B178" s="237"/>
      <c r="C178" s="237"/>
      <c r="D178" s="237"/>
      <c r="E178" s="237"/>
      <c r="F178" s="237"/>
      <c r="G178" s="237"/>
      <c r="H178" s="237"/>
      <c r="I178" s="238"/>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80.73</v>
      </c>
      <c r="E181" s="86">
        <f>SUM(B181)*D181</f>
        <v>7903.4670000000006</v>
      </c>
      <c r="F181" s="90">
        <v>8</v>
      </c>
      <c r="G181" s="91">
        <f>SUM(E181*F181)</f>
        <v>63227.736000000004</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527.44000000000005</v>
      </c>
      <c r="E183" s="86">
        <f>SUM(B183)*D183</f>
        <v>51636.376000000011</v>
      </c>
      <c r="F183" s="93">
        <v>8</v>
      </c>
      <c r="G183" s="94">
        <f>SUM(E183*F183)</f>
        <v>413091.00800000009</v>
      </c>
      <c r="H183" s="88"/>
      <c r="I183" s="83"/>
    </row>
    <row r="184" spans="1:9" thickBot="1" x14ac:dyDescent="0.25">
      <c r="A184" s="95" t="s">
        <v>174</v>
      </c>
      <c r="B184" s="47"/>
      <c r="C184" s="96"/>
      <c r="D184" s="96"/>
      <c r="E184" s="96"/>
      <c r="F184" s="97"/>
      <c r="G184" s="98">
        <f>SUM(G181:G183)</f>
        <v>476318.74400000006</v>
      </c>
      <c r="H184" s="88"/>
      <c r="I184" s="83"/>
    </row>
    <row r="185" spans="1:9" thickBot="1" x14ac:dyDescent="0.25">
      <c r="A185" s="239"/>
      <c r="B185" s="240"/>
      <c r="C185" s="240"/>
      <c r="D185" s="240"/>
      <c r="E185" s="240"/>
      <c r="F185" s="240"/>
      <c r="G185" s="240"/>
      <c r="H185" s="240"/>
      <c r="I185" s="241"/>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80.73</v>
      </c>
      <c r="E188" s="86">
        <f>SUM(B188)*D188</f>
        <v>8759.2049999999999</v>
      </c>
      <c r="F188" s="90">
        <v>10</v>
      </c>
      <c r="G188" s="91">
        <f>SUM(E188*F188)</f>
        <v>87592.05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527.44000000000005</v>
      </c>
      <c r="E190" s="86">
        <f>SUM(B190)*D190</f>
        <v>57227.240000000005</v>
      </c>
      <c r="F190" s="93">
        <v>10</v>
      </c>
      <c r="G190" s="94">
        <f>SUM(E190*F190)</f>
        <v>572272.4</v>
      </c>
      <c r="H190" s="88"/>
      <c r="I190" s="83"/>
    </row>
    <row r="191" spans="1:9" thickBot="1" x14ac:dyDescent="0.25">
      <c r="A191" s="95" t="s">
        <v>175</v>
      </c>
      <c r="B191" s="47"/>
      <c r="C191" s="96"/>
      <c r="D191" s="96"/>
      <c r="E191" s="96"/>
      <c r="F191" s="97"/>
      <c r="G191" s="98">
        <f>SUM(G188:G190)</f>
        <v>659864.45000000007</v>
      </c>
      <c r="H191" s="179"/>
      <c r="I191" s="180"/>
    </row>
    <row r="192" spans="1:9" thickBot="1" x14ac:dyDescent="0.25">
      <c r="A192" s="242"/>
      <c r="B192" s="242"/>
      <c r="C192" s="242"/>
      <c r="D192" s="242"/>
      <c r="E192" s="242"/>
      <c r="F192" s="242"/>
      <c r="G192" s="242"/>
      <c r="H192" s="242"/>
      <c r="I192" s="242"/>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0.28275</v>
      </c>
      <c r="E195" s="86">
        <f>SUM(B195)*D195</f>
        <v>6325.683</v>
      </c>
      <c r="F195" s="86"/>
      <c r="G195" s="122"/>
      <c r="H195" s="73"/>
      <c r="I195" s="121"/>
    </row>
    <row r="196" spans="1:9" thickBot="1" x14ac:dyDescent="0.25">
      <c r="A196" s="128" t="s">
        <v>83</v>
      </c>
      <c r="B196" s="45">
        <v>22372</v>
      </c>
      <c r="C196" s="106" t="s">
        <v>78</v>
      </c>
      <c r="D196" s="216">
        <v>8.5214999999999996</v>
      </c>
      <c r="E196" s="86">
        <f t="shared" ref="E196:E218" si="3">SUM(B196)*D196</f>
        <v>190642.99799999999</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58.734000000000002</v>
      </c>
      <c r="E198" s="86">
        <f t="shared" si="3"/>
        <v>193763.46600000001</v>
      </c>
      <c r="F198" s="86"/>
      <c r="G198" s="122"/>
      <c r="H198" s="73"/>
      <c r="I198" s="121"/>
    </row>
    <row r="199" spans="1:9" ht="15" x14ac:dyDescent="0.2">
      <c r="A199" s="105" t="s">
        <v>221</v>
      </c>
      <c r="B199" s="45">
        <v>726</v>
      </c>
      <c r="C199" s="106" t="s">
        <v>78</v>
      </c>
      <c r="D199" s="216">
        <v>36.903750000000002</v>
      </c>
      <c r="E199" s="86">
        <f t="shared" si="3"/>
        <v>26792.122500000001</v>
      </c>
      <c r="F199" s="86"/>
      <c r="G199" s="122"/>
      <c r="H199" s="73"/>
      <c r="I199" s="121"/>
    </row>
    <row r="200" spans="1:9" ht="15" x14ac:dyDescent="0.2">
      <c r="A200" s="105" t="s">
        <v>224</v>
      </c>
      <c r="B200" s="45">
        <v>380</v>
      </c>
      <c r="C200" s="106" t="s">
        <v>78</v>
      </c>
      <c r="D200" s="216">
        <v>61.785749999999993</v>
      </c>
      <c r="E200" s="86">
        <f t="shared" si="3"/>
        <v>23478.584999999999</v>
      </c>
      <c r="F200" s="86"/>
      <c r="G200" s="122"/>
      <c r="H200" s="73"/>
      <c r="I200" s="121"/>
    </row>
    <row r="201" spans="1:9" ht="15" x14ac:dyDescent="0.2">
      <c r="A201" s="105" t="s">
        <v>113</v>
      </c>
      <c r="B201" s="45">
        <v>2794</v>
      </c>
      <c r="C201" s="106" t="s">
        <v>78</v>
      </c>
      <c r="D201" s="216">
        <v>33.510749999999994</v>
      </c>
      <c r="E201" s="86">
        <f t="shared" si="3"/>
        <v>93629.035499999984</v>
      </c>
      <c r="F201" s="86"/>
      <c r="G201" s="122"/>
      <c r="H201" s="73"/>
      <c r="I201" s="121"/>
    </row>
    <row r="202" spans="1:9" thickBot="1" x14ac:dyDescent="0.25">
      <c r="A202" s="128" t="s">
        <v>223</v>
      </c>
      <c r="B202" s="45">
        <v>1827</v>
      </c>
      <c r="C202" s="106" t="s">
        <v>78</v>
      </c>
      <c r="D202" s="216">
        <v>58.090499999999999</v>
      </c>
      <c r="E202" s="86">
        <f t="shared" si="3"/>
        <v>106131.3435</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14.10825</v>
      </c>
      <c r="E204" s="86">
        <f t="shared" si="3"/>
        <v>110284.19025</v>
      </c>
      <c r="F204" s="86"/>
      <c r="G204" s="122"/>
      <c r="H204" s="73"/>
      <c r="I204" s="121"/>
    </row>
    <row r="205" spans="1:9" ht="15" x14ac:dyDescent="0.2">
      <c r="A205" s="105" t="s">
        <v>86</v>
      </c>
      <c r="B205" s="45">
        <v>1954</v>
      </c>
      <c r="C205" s="106" t="s">
        <v>78</v>
      </c>
      <c r="D205" s="216">
        <v>23.419499999999999</v>
      </c>
      <c r="E205" s="86">
        <f t="shared" si="3"/>
        <v>45761.703000000001</v>
      </c>
      <c r="F205" s="86"/>
      <c r="G205" s="122"/>
      <c r="H205" s="73"/>
      <c r="I205" s="121"/>
    </row>
    <row r="206" spans="1:9" ht="15" x14ac:dyDescent="0.2">
      <c r="A206" s="100" t="s">
        <v>144</v>
      </c>
      <c r="B206" s="48">
        <v>70</v>
      </c>
      <c r="C206" s="48" t="s">
        <v>138</v>
      </c>
      <c r="D206" s="217">
        <v>165.89625000000001</v>
      </c>
      <c r="E206" s="86">
        <f t="shared" si="3"/>
        <v>11612.737500000001</v>
      </c>
      <c r="F206" s="86"/>
      <c r="G206" s="122"/>
      <c r="H206" s="73"/>
      <c r="I206" s="121"/>
    </row>
    <row r="207" spans="1:9" ht="15" x14ac:dyDescent="0.2">
      <c r="A207" s="105" t="s">
        <v>252</v>
      </c>
      <c r="B207" s="45">
        <v>1330</v>
      </c>
      <c r="C207" s="106" t="s">
        <v>117</v>
      </c>
      <c r="D207" s="216">
        <v>55.964999999999996</v>
      </c>
      <c r="E207" s="86">
        <f t="shared" si="3"/>
        <v>74433.45</v>
      </c>
      <c r="F207" s="86"/>
      <c r="G207" s="122"/>
      <c r="H207" s="73"/>
      <c r="I207" s="121"/>
    </row>
    <row r="208" spans="1:9" thickBot="1" x14ac:dyDescent="0.25">
      <c r="A208" s="128" t="s">
        <v>253</v>
      </c>
      <c r="B208" s="45">
        <v>634</v>
      </c>
      <c r="C208" s="106" t="s">
        <v>117</v>
      </c>
      <c r="D208" s="216">
        <v>67.274999999999991</v>
      </c>
      <c r="E208" s="86">
        <f t="shared" si="3"/>
        <v>42652.349999999991</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2925</v>
      </c>
      <c r="E211" s="86">
        <f t="shared" si="3"/>
        <v>204750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1662257.6642499999</v>
      </c>
      <c r="H220" s="131"/>
      <c r="I220" s="126"/>
    </row>
    <row r="221" spans="1:9" s="30" customFormat="1" thickBot="1" x14ac:dyDescent="0.25">
      <c r="A221" s="243"/>
      <c r="B221" s="243"/>
      <c r="C221" s="243"/>
      <c r="D221" s="243"/>
      <c r="E221" s="243"/>
      <c r="F221" s="243"/>
      <c r="G221" s="243"/>
      <c r="H221" s="243"/>
      <c r="I221" s="244"/>
    </row>
    <row r="222" spans="1:9" s="30" customFormat="1" thickBot="1" x14ac:dyDescent="0.25">
      <c r="A222" s="228" t="s">
        <v>165</v>
      </c>
      <c r="B222" s="228"/>
      <c r="C222" s="228"/>
      <c r="D222" s="228"/>
      <c r="E222" s="224"/>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829259.04859999986</v>
      </c>
      <c r="H224" s="33"/>
      <c r="I224" s="147"/>
    </row>
    <row r="225" spans="1:9" s="30" customFormat="1" ht="15" x14ac:dyDescent="0.2">
      <c r="A225" s="114" t="s">
        <v>147</v>
      </c>
      <c r="B225" s="101"/>
      <c r="C225" s="102"/>
      <c r="D225" s="102"/>
      <c r="E225" s="102"/>
      <c r="F225" s="138"/>
      <c r="G225" s="108">
        <f>SUM(G146,G153,G160,G167,G174,G181,G188)</f>
        <v>522275.34599999996</v>
      </c>
      <c r="H225" s="33"/>
      <c r="I225" s="147"/>
    </row>
    <row r="226" spans="1:9" s="30" customFormat="1" ht="15" x14ac:dyDescent="0.2">
      <c r="A226" s="114" t="s">
        <v>148</v>
      </c>
      <c r="B226" s="101"/>
      <c r="C226" s="102"/>
      <c r="D226" s="102"/>
      <c r="E226" s="102"/>
      <c r="F226" s="138"/>
      <c r="G226" s="108">
        <f>SUM(G148,G155,G162,G169,G176,G183,G190)</f>
        <v>3304619.0880000005</v>
      </c>
      <c r="H226" s="33"/>
      <c r="I226" s="147"/>
    </row>
    <row r="227" spans="1:9" s="30" customFormat="1" ht="15" x14ac:dyDescent="0.2">
      <c r="A227" s="114" t="s">
        <v>149</v>
      </c>
      <c r="B227" s="101"/>
      <c r="C227" s="102"/>
      <c r="D227" s="102"/>
      <c r="E227" s="102"/>
      <c r="F227" s="138"/>
      <c r="G227" s="108">
        <f>SUM(G220)</f>
        <v>1662257.6642499999</v>
      </c>
      <c r="H227" s="33"/>
      <c r="I227" s="147"/>
    </row>
    <row r="228" spans="1:9" s="30" customFormat="1" ht="15" x14ac:dyDescent="0.2">
      <c r="A228" s="114" t="s">
        <v>196</v>
      </c>
      <c r="B228" s="153"/>
      <c r="C228" s="102"/>
      <c r="D228" s="102"/>
      <c r="E228" s="102"/>
      <c r="F228" s="138"/>
      <c r="G228" s="108">
        <f>SUM(G224:G227)*3%</f>
        <v>189552.33440549998</v>
      </c>
      <c r="H228" s="33"/>
      <c r="I228" s="147"/>
    </row>
    <row r="229" spans="1:9" s="30" customFormat="1" ht="15" x14ac:dyDescent="0.2">
      <c r="A229" s="114" t="s">
        <v>197</v>
      </c>
      <c r="B229" s="101"/>
      <c r="C229" s="102"/>
      <c r="D229" s="102"/>
      <c r="E229" s="102"/>
      <c r="F229" s="138"/>
      <c r="G229" s="108">
        <f>SUM(G224:G228)*E140</f>
        <v>455557.44368788501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6963520.9249433847</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2" t="s">
        <v>275</v>
      </c>
      <c r="C237" s="222"/>
      <c r="D237" s="222"/>
      <c r="E237" s="222"/>
      <c r="F237" s="222"/>
      <c r="G237" s="222"/>
      <c r="H237" s="222"/>
      <c r="I237" s="5"/>
    </row>
    <row r="238" spans="1:9" s="30" customFormat="1" ht="28.5" customHeight="1" x14ac:dyDescent="0.25">
      <c r="A238" s="35" t="s">
        <v>251</v>
      </c>
      <c r="B238" s="9"/>
      <c r="C238" s="28"/>
      <c r="D238" s="292"/>
      <c r="E238" s="292"/>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9" t="s">
        <v>238</v>
      </c>
      <c r="C240" s="309"/>
      <c r="D240" s="309"/>
      <c r="E240" s="309"/>
      <c r="F240" s="309"/>
      <c r="G240" s="309"/>
      <c r="H240" s="309"/>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4" t="s">
        <v>122</v>
      </c>
      <c r="B262" s="227"/>
      <c r="C262" s="227"/>
      <c r="D262" s="227"/>
      <c r="E262" s="227"/>
      <c r="F262" s="227"/>
      <c r="G262" s="227"/>
      <c r="H262" s="227"/>
      <c r="I262" s="285"/>
    </row>
    <row r="263" spans="1:9" s="30" customFormat="1" ht="18.75" customHeight="1" x14ac:dyDescent="0.2">
      <c r="A263" s="286" t="s">
        <v>7</v>
      </c>
      <c r="B263" s="287"/>
      <c r="C263" s="287"/>
      <c r="D263" s="287"/>
      <c r="E263" s="287"/>
      <c r="F263" s="287"/>
      <c r="G263" s="287"/>
      <c r="H263" s="287"/>
      <c r="I263" s="288"/>
    </row>
    <row r="264" spans="1:9" s="150" customFormat="1" ht="50.25" customHeight="1" x14ac:dyDescent="0.2">
      <c r="A264" s="289" t="s">
        <v>232</v>
      </c>
      <c r="B264" s="290"/>
      <c r="C264" s="290"/>
      <c r="D264" s="290"/>
      <c r="E264" s="290"/>
      <c r="F264" s="290"/>
      <c r="G264" s="290"/>
      <c r="H264" s="290"/>
      <c r="I264" s="291"/>
    </row>
    <row r="265" spans="1:9" s="30" customFormat="1" ht="54" customHeight="1" x14ac:dyDescent="0.2">
      <c r="A265" s="275" t="s">
        <v>229</v>
      </c>
      <c r="B265" s="276"/>
      <c r="C265" s="276"/>
      <c r="D265" s="276"/>
      <c r="E265" s="276"/>
      <c r="F265" s="276"/>
      <c r="G265" s="276"/>
      <c r="H265" s="276"/>
      <c r="I265" s="277"/>
    </row>
    <row r="266" spans="1:9" s="30" customFormat="1" ht="43.5" customHeight="1" x14ac:dyDescent="0.2">
      <c r="A266" s="289" t="s">
        <v>233</v>
      </c>
      <c r="B266" s="290"/>
      <c r="C266" s="290"/>
      <c r="D266" s="290"/>
      <c r="E266" s="290"/>
      <c r="F266" s="290"/>
      <c r="G266" s="290"/>
      <c r="H266" s="290"/>
      <c r="I266" s="291"/>
    </row>
    <row r="267" spans="1:9" s="30" customFormat="1" ht="18.75" customHeight="1" x14ac:dyDescent="0.2">
      <c r="A267" s="275" t="s">
        <v>202</v>
      </c>
      <c r="B267" s="276"/>
      <c r="C267" s="276"/>
      <c r="D267" s="276"/>
      <c r="E267" s="276"/>
      <c r="F267" s="276"/>
      <c r="G267" s="276"/>
      <c r="H267" s="276"/>
      <c r="I267" s="277"/>
    </row>
    <row r="268" spans="1:9" s="30" customFormat="1" ht="57.75" customHeight="1" x14ac:dyDescent="0.2">
      <c r="A268" s="275" t="s">
        <v>184</v>
      </c>
      <c r="B268" s="276"/>
      <c r="C268" s="276"/>
      <c r="D268" s="276"/>
      <c r="E268" s="276"/>
      <c r="F268" s="276"/>
      <c r="G268" s="276"/>
      <c r="H268" s="276"/>
      <c r="I268" s="277"/>
    </row>
    <row r="269" spans="1:9" s="30" customFormat="1" ht="69" customHeight="1" x14ac:dyDescent="0.2">
      <c r="A269" s="278" t="s">
        <v>234</v>
      </c>
      <c r="B269" s="279"/>
      <c r="C269" s="279"/>
      <c r="D269" s="279"/>
      <c r="E269" s="279"/>
      <c r="F269" s="279"/>
      <c r="G269" s="279"/>
      <c r="H269" s="279"/>
      <c r="I269" s="280"/>
    </row>
    <row r="270" spans="1:9" s="30" customFormat="1" ht="18.75" customHeight="1" x14ac:dyDescent="0.2">
      <c r="A270" s="278" t="s">
        <v>204</v>
      </c>
      <c r="B270" s="279"/>
      <c r="C270" s="279"/>
      <c r="D270" s="279"/>
      <c r="E270" s="279"/>
      <c r="F270" s="279"/>
      <c r="G270" s="279"/>
      <c r="H270" s="279"/>
      <c r="I270" s="280"/>
    </row>
    <row r="271" spans="1:9" s="30" customFormat="1" ht="18.75" customHeight="1" x14ac:dyDescent="0.2">
      <c r="A271" s="278" t="s">
        <v>205</v>
      </c>
      <c r="B271" s="279"/>
      <c r="C271" s="279"/>
      <c r="D271" s="279"/>
      <c r="E271" s="279"/>
      <c r="F271" s="279"/>
      <c r="G271" s="279"/>
      <c r="H271" s="279"/>
      <c r="I271" s="280"/>
    </row>
    <row r="272" spans="1:9" s="30" customFormat="1" ht="37.5" customHeight="1" x14ac:dyDescent="0.2">
      <c r="A272" s="281" t="s">
        <v>203</v>
      </c>
      <c r="B272" s="282"/>
      <c r="C272" s="282"/>
      <c r="D272" s="282"/>
      <c r="E272" s="282"/>
      <c r="F272" s="282"/>
      <c r="G272" s="282"/>
      <c r="H272" s="282"/>
      <c r="I272" s="283"/>
    </row>
    <row r="273" spans="1:9" s="30" customFormat="1" ht="18.75" customHeight="1" x14ac:dyDescent="0.2">
      <c r="A273" s="278" t="s">
        <v>209</v>
      </c>
      <c r="B273" s="279"/>
      <c r="C273" s="279"/>
      <c r="D273" s="279"/>
      <c r="E273" s="279"/>
      <c r="F273" s="279"/>
      <c r="G273" s="279"/>
      <c r="H273" s="279"/>
      <c r="I273" s="280"/>
    </row>
    <row r="274" spans="1:9" s="30" customFormat="1" thickBot="1" x14ac:dyDescent="0.25">
      <c r="A274" s="266"/>
      <c r="B274" s="267"/>
      <c r="C274" s="267"/>
      <c r="D274" s="267"/>
      <c r="E274" s="267"/>
      <c r="F274" s="267"/>
      <c r="G274" s="267"/>
      <c r="H274" s="267"/>
      <c r="I274" s="268"/>
    </row>
    <row r="275" spans="1:9" s="30" customFormat="1" ht="16.5" thickTop="1" thickBot="1" x14ac:dyDescent="0.25">
      <c r="A275" s="49" t="s">
        <v>12</v>
      </c>
      <c r="B275" s="50" t="s">
        <v>8</v>
      </c>
      <c r="C275" s="50" t="s">
        <v>9</v>
      </c>
      <c r="D275" s="191" t="s">
        <v>10</v>
      </c>
      <c r="E275" s="51" t="s">
        <v>11</v>
      </c>
      <c r="F275" s="269" t="s">
        <v>97</v>
      </c>
      <c r="G275" s="270"/>
      <c r="H275" s="270"/>
      <c r="I275" s="271"/>
    </row>
    <row r="276" spans="1:9" s="30" customFormat="1" ht="16.5" thickTop="1" thickBot="1" x14ac:dyDescent="0.25">
      <c r="A276" s="52" t="s">
        <v>20</v>
      </c>
      <c r="B276" s="48"/>
      <c r="C276" s="48"/>
      <c r="D276" s="53"/>
      <c r="E276" s="54"/>
      <c r="F276" s="272"/>
      <c r="G276" s="273"/>
      <c r="H276" s="273"/>
      <c r="I276" s="274"/>
    </row>
    <row r="277" spans="1:9" s="30" customFormat="1" thickTop="1" x14ac:dyDescent="0.2">
      <c r="A277" s="55" t="s">
        <v>14</v>
      </c>
      <c r="B277" s="48">
        <v>72</v>
      </c>
      <c r="C277" s="48" t="s">
        <v>27</v>
      </c>
      <c r="D277" s="221">
        <v>1.3888888888888888E-2</v>
      </c>
      <c r="E277" s="54">
        <f>SUM(B277)*D277</f>
        <v>1</v>
      </c>
      <c r="F277" s="251" t="s">
        <v>279</v>
      </c>
      <c r="G277" s="299"/>
      <c r="H277" s="299"/>
      <c r="I277" s="253"/>
    </row>
    <row r="278" spans="1:9" s="30" customFormat="1" ht="15" x14ac:dyDescent="0.2">
      <c r="A278" s="55" t="s">
        <v>13</v>
      </c>
      <c r="B278" s="48">
        <v>72</v>
      </c>
      <c r="C278" s="48" t="s">
        <v>27</v>
      </c>
      <c r="D278" s="221">
        <v>368.75</v>
      </c>
      <c r="E278" s="54">
        <f t="shared" ref="E278:E285" si="5">SUM(B278)*D278</f>
        <v>26550</v>
      </c>
      <c r="F278" s="251"/>
      <c r="G278" s="299"/>
      <c r="H278" s="299"/>
      <c r="I278" s="253"/>
    </row>
    <row r="279" spans="1:9" s="30" customFormat="1" ht="15" x14ac:dyDescent="0.2">
      <c r="A279" s="55" t="s">
        <v>15</v>
      </c>
      <c r="B279" s="48">
        <v>72</v>
      </c>
      <c r="C279" s="48" t="s">
        <v>27</v>
      </c>
      <c r="D279" s="221">
        <v>1.3888888888888888E-2</v>
      </c>
      <c r="E279" s="54">
        <f t="shared" si="5"/>
        <v>1</v>
      </c>
      <c r="F279" s="251" t="s">
        <v>281</v>
      </c>
      <c r="G279" s="299"/>
      <c r="H279" s="299"/>
      <c r="I279" s="253"/>
    </row>
    <row r="280" spans="1:9" s="30" customFormat="1" ht="15" x14ac:dyDescent="0.2">
      <c r="A280" s="55" t="s">
        <v>16</v>
      </c>
      <c r="B280" s="48">
        <v>72</v>
      </c>
      <c r="C280" s="48" t="s">
        <v>27</v>
      </c>
      <c r="D280" s="221">
        <v>1200</v>
      </c>
      <c r="E280" s="54">
        <f t="shared" si="5"/>
        <v>86400</v>
      </c>
      <c r="F280" s="251"/>
      <c r="G280" s="299"/>
      <c r="H280" s="299"/>
      <c r="I280" s="253"/>
    </row>
    <row r="281" spans="1:9" s="30" customFormat="1" ht="15" x14ac:dyDescent="0.2">
      <c r="A281" s="55" t="s">
        <v>125</v>
      </c>
      <c r="B281" s="48">
        <v>72</v>
      </c>
      <c r="C281" s="48" t="s">
        <v>27</v>
      </c>
      <c r="D281" s="221">
        <v>611.11</v>
      </c>
      <c r="E281" s="54">
        <f t="shared" si="5"/>
        <v>43999.92</v>
      </c>
      <c r="F281" s="251" t="s">
        <v>282</v>
      </c>
      <c r="G281" s="299"/>
      <c r="H281" s="299"/>
      <c r="I281" s="253"/>
    </row>
    <row r="282" spans="1:9" s="30" customFormat="1" ht="15" x14ac:dyDescent="0.2">
      <c r="A282" s="55" t="s">
        <v>123</v>
      </c>
      <c r="B282" s="48">
        <v>72</v>
      </c>
      <c r="C282" s="48" t="s">
        <v>27</v>
      </c>
      <c r="D282" s="221">
        <v>431.11</v>
      </c>
      <c r="E282" s="54">
        <f t="shared" si="5"/>
        <v>31039.920000000002</v>
      </c>
      <c r="F282" s="251"/>
      <c r="G282" s="299"/>
      <c r="H282" s="299"/>
      <c r="I282" s="253"/>
    </row>
    <row r="283" spans="1:9" s="30" customFormat="1" ht="15" x14ac:dyDescent="0.2">
      <c r="A283" s="55" t="s">
        <v>17</v>
      </c>
      <c r="B283" s="48">
        <v>72</v>
      </c>
      <c r="C283" s="48" t="s">
        <v>27</v>
      </c>
      <c r="D283" s="221">
        <v>404.25</v>
      </c>
      <c r="E283" s="54">
        <f t="shared" si="5"/>
        <v>29106</v>
      </c>
      <c r="F283" s="251"/>
      <c r="G283" s="299"/>
      <c r="H283" s="299"/>
      <c r="I283" s="253"/>
    </row>
    <row r="284" spans="1:9" s="30" customFormat="1" ht="15" x14ac:dyDescent="0.2">
      <c r="A284" s="55" t="s">
        <v>18</v>
      </c>
      <c r="B284" s="48">
        <v>72</v>
      </c>
      <c r="C284" s="48" t="s">
        <v>27</v>
      </c>
      <c r="D284" s="221">
        <v>1.3888888888888888E-2</v>
      </c>
      <c r="E284" s="54">
        <f t="shared" si="5"/>
        <v>1</v>
      </c>
      <c r="F284" s="251" t="s">
        <v>270</v>
      </c>
      <c r="G284" s="299"/>
      <c r="H284" s="299"/>
      <c r="I284" s="253"/>
    </row>
    <row r="285" spans="1:9" s="30" customFormat="1" thickBot="1" x14ac:dyDescent="0.25">
      <c r="A285" s="55" t="s">
        <v>19</v>
      </c>
      <c r="B285" s="48">
        <v>72</v>
      </c>
      <c r="C285" s="48" t="s">
        <v>27</v>
      </c>
      <c r="D285" s="221">
        <v>55</v>
      </c>
      <c r="E285" s="54">
        <f t="shared" si="5"/>
        <v>3960</v>
      </c>
      <c r="F285" s="251"/>
      <c r="G285" s="299"/>
      <c r="H285" s="299"/>
      <c r="I285" s="253"/>
    </row>
    <row r="286" spans="1:9" s="30" customFormat="1" ht="16.5" thickTop="1" thickBot="1" x14ac:dyDescent="0.25">
      <c r="A286" s="56" t="s">
        <v>30</v>
      </c>
      <c r="B286" s="48"/>
      <c r="C286" s="48"/>
      <c r="D286" s="199"/>
      <c r="E286" s="54"/>
      <c r="F286" s="254"/>
      <c r="G286" s="255"/>
      <c r="H286" s="255"/>
      <c r="I286" s="256"/>
    </row>
    <row r="287" spans="1:9" s="30" customFormat="1" thickTop="1" x14ac:dyDescent="0.2">
      <c r="A287" s="57" t="s">
        <v>46</v>
      </c>
      <c r="B287" s="48">
        <v>1</v>
      </c>
      <c r="C287" s="48" t="s">
        <v>31</v>
      </c>
      <c r="D287" s="221">
        <v>2100</v>
      </c>
      <c r="E287" s="54">
        <f t="shared" ref="E287:E349" si="6">SUM(B287)*D287</f>
        <v>2100</v>
      </c>
      <c r="F287" s="251"/>
      <c r="G287" s="299"/>
      <c r="H287" s="299"/>
      <c r="I287" s="253"/>
    </row>
    <row r="288" spans="1:9" s="30" customFormat="1" ht="15" x14ac:dyDescent="0.2">
      <c r="A288" s="55" t="s">
        <v>45</v>
      </c>
      <c r="B288" s="48">
        <v>72</v>
      </c>
      <c r="C288" s="48" t="s">
        <v>27</v>
      </c>
      <c r="D288" s="221">
        <v>27.5</v>
      </c>
      <c r="E288" s="54">
        <f t="shared" si="6"/>
        <v>1980</v>
      </c>
      <c r="F288" s="251" t="s">
        <v>288</v>
      </c>
      <c r="G288" s="299"/>
      <c r="H288" s="299"/>
      <c r="I288" s="253"/>
    </row>
    <row r="289" spans="1:9" s="30" customFormat="1" ht="15" x14ac:dyDescent="0.2">
      <c r="A289" s="58" t="s">
        <v>47</v>
      </c>
      <c r="B289" s="48">
        <v>72</v>
      </c>
      <c r="C289" s="48" t="s">
        <v>27</v>
      </c>
      <c r="D289" s="221">
        <v>27.5</v>
      </c>
      <c r="E289" s="54">
        <f t="shared" si="6"/>
        <v>1980</v>
      </c>
      <c r="F289" s="251" t="s">
        <v>288</v>
      </c>
      <c r="G289" s="299"/>
      <c r="H289" s="299"/>
      <c r="I289" s="253"/>
    </row>
    <row r="290" spans="1:9" s="30" customFormat="1" ht="15" x14ac:dyDescent="0.2">
      <c r="A290" s="58" t="s">
        <v>21</v>
      </c>
      <c r="B290" s="48">
        <v>72</v>
      </c>
      <c r="C290" s="48" t="s">
        <v>27</v>
      </c>
      <c r="D290" s="221">
        <v>26.25</v>
      </c>
      <c r="E290" s="54">
        <f t="shared" si="6"/>
        <v>1890</v>
      </c>
      <c r="F290" s="251" t="s">
        <v>269</v>
      </c>
      <c r="G290" s="299"/>
      <c r="H290" s="299"/>
      <c r="I290" s="253"/>
    </row>
    <row r="291" spans="1:9" s="30" customFormat="1" ht="15" x14ac:dyDescent="0.2">
      <c r="A291" s="58" t="s">
        <v>22</v>
      </c>
      <c r="B291" s="48">
        <v>72</v>
      </c>
      <c r="C291" s="48" t="s">
        <v>27</v>
      </c>
      <c r="D291" s="221">
        <v>26.25</v>
      </c>
      <c r="E291" s="54">
        <f t="shared" si="6"/>
        <v>1890</v>
      </c>
      <c r="F291" s="251" t="s">
        <v>269</v>
      </c>
      <c r="G291" s="299"/>
      <c r="H291" s="299"/>
      <c r="I291" s="253"/>
    </row>
    <row r="292" spans="1:9" s="30" customFormat="1" ht="15" x14ac:dyDescent="0.2">
      <c r="A292" s="58" t="s">
        <v>23</v>
      </c>
      <c r="B292" s="48">
        <v>72</v>
      </c>
      <c r="C292" s="48" t="s">
        <v>27</v>
      </c>
      <c r="D292" s="221">
        <v>55</v>
      </c>
      <c r="E292" s="54">
        <f t="shared" si="6"/>
        <v>3960</v>
      </c>
      <c r="F292" s="251"/>
      <c r="G292" s="299"/>
      <c r="H292" s="299"/>
      <c r="I292" s="253"/>
    </row>
    <row r="293" spans="1:9" s="30" customFormat="1" ht="15" x14ac:dyDescent="0.2">
      <c r="A293" s="58" t="s">
        <v>48</v>
      </c>
      <c r="B293" s="48">
        <v>72</v>
      </c>
      <c r="C293" s="48" t="s">
        <v>27</v>
      </c>
      <c r="D293" s="221">
        <v>33</v>
      </c>
      <c r="E293" s="54">
        <f t="shared" si="6"/>
        <v>2376</v>
      </c>
      <c r="F293" s="251"/>
      <c r="G293" s="252"/>
      <c r="H293" s="252"/>
      <c r="I293" s="253"/>
    </row>
    <row r="294" spans="1:9" s="30" customFormat="1" ht="15" x14ac:dyDescent="0.2">
      <c r="A294" s="55" t="s">
        <v>124</v>
      </c>
      <c r="B294" s="48">
        <v>72</v>
      </c>
      <c r="C294" s="48" t="s">
        <v>27</v>
      </c>
      <c r="D294" s="221">
        <v>17.079999999999998</v>
      </c>
      <c r="E294" s="54">
        <f t="shared" si="6"/>
        <v>1229.7599999999998</v>
      </c>
      <c r="F294" s="251"/>
      <c r="G294" s="252"/>
      <c r="H294" s="252"/>
      <c r="I294" s="253"/>
    </row>
    <row r="295" spans="1:9" s="30" customFormat="1" ht="15" x14ac:dyDescent="0.2">
      <c r="A295" s="55" t="s">
        <v>28</v>
      </c>
      <c r="B295" s="48">
        <v>72</v>
      </c>
      <c r="C295" s="48" t="s">
        <v>27</v>
      </c>
      <c r="D295" s="221">
        <v>50</v>
      </c>
      <c r="E295" s="54">
        <f t="shared" si="6"/>
        <v>3600</v>
      </c>
      <c r="F295" s="251"/>
      <c r="G295" s="252"/>
      <c r="H295" s="252"/>
      <c r="I295" s="253"/>
    </row>
    <row r="296" spans="1:9" s="30" customFormat="1" ht="15.75" customHeight="1" x14ac:dyDescent="0.2">
      <c r="A296" s="57" t="s">
        <v>29</v>
      </c>
      <c r="B296" s="48">
        <v>72</v>
      </c>
      <c r="C296" s="48" t="s">
        <v>27</v>
      </c>
      <c r="D296" s="221">
        <v>26.74</v>
      </c>
      <c r="E296" s="54">
        <f t="shared" si="6"/>
        <v>1925.28</v>
      </c>
      <c r="F296" s="251"/>
      <c r="G296" s="252"/>
      <c r="H296" s="252"/>
      <c r="I296" s="253"/>
    </row>
    <row r="297" spans="1:9" s="30" customFormat="1" ht="15.75" customHeight="1" x14ac:dyDescent="0.2">
      <c r="A297" s="55" t="s">
        <v>26</v>
      </c>
      <c r="B297" s="48">
        <v>1</v>
      </c>
      <c r="C297" s="48" t="s">
        <v>31</v>
      </c>
      <c r="D297" s="221">
        <v>50</v>
      </c>
      <c r="E297" s="54">
        <f t="shared" si="6"/>
        <v>50</v>
      </c>
      <c r="F297" s="251"/>
      <c r="G297" s="252"/>
      <c r="H297" s="252"/>
      <c r="I297" s="253"/>
    </row>
    <row r="298" spans="1:9" s="30" customFormat="1" ht="15.75" customHeight="1" x14ac:dyDescent="0.2">
      <c r="A298" s="55" t="s">
        <v>44</v>
      </c>
      <c r="B298" s="48">
        <v>1</v>
      </c>
      <c r="C298" s="48" t="s">
        <v>31</v>
      </c>
      <c r="D298" s="221">
        <v>500</v>
      </c>
      <c r="E298" s="54">
        <f t="shared" si="6"/>
        <v>500</v>
      </c>
      <c r="F298" s="251"/>
      <c r="G298" s="252"/>
      <c r="H298" s="252"/>
      <c r="I298" s="253"/>
    </row>
    <row r="299" spans="1:9" s="30" customFormat="1" ht="15.75" customHeight="1" thickBot="1" x14ac:dyDescent="0.25">
      <c r="A299" s="169" t="s">
        <v>195</v>
      </c>
      <c r="B299" s="48">
        <v>1</v>
      </c>
      <c r="C299" s="48" t="s">
        <v>31</v>
      </c>
      <c r="D299" s="221">
        <v>1500</v>
      </c>
      <c r="E299" s="54">
        <f t="shared" si="6"/>
        <v>1500</v>
      </c>
      <c r="F299" s="251"/>
      <c r="G299" s="252"/>
      <c r="H299" s="252"/>
      <c r="I299" s="253"/>
    </row>
    <row r="300" spans="1:9" s="30" customFormat="1" ht="16.5" customHeight="1" thickTop="1" thickBot="1" x14ac:dyDescent="0.25">
      <c r="A300" s="56" t="s">
        <v>39</v>
      </c>
      <c r="B300" s="48"/>
      <c r="C300" s="48"/>
      <c r="D300" s="199"/>
      <c r="E300" s="54"/>
      <c r="F300" s="254"/>
      <c r="G300" s="255"/>
      <c r="H300" s="255"/>
      <c r="I300" s="256"/>
    </row>
    <row r="301" spans="1:9" s="30" customFormat="1" ht="15.75" customHeight="1" thickTop="1" thickBot="1" x14ac:dyDescent="0.25">
      <c r="A301" s="55" t="s">
        <v>32</v>
      </c>
      <c r="B301" s="48">
        <v>72</v>
      </c>
      <c r="C301" s="48" t="s">
        <v>27</v>
      </c>
      <c r="D301" s="212">
        <v>55</v>
      </c>
      <c r="E301" s="54">
        <f t="shared" si="6"/>
        <v>3960</v>
      </c>
      <c r="F301" s="251"/>
      <c r="G301" s="252"/>
      <c r="H301" s="252"/>
      <c r="I301" s="253"/>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21">
        <v>1181.7</v>
      </c>
      <c r="E303" s="54">
        <f t="shared" si="6"/>
        <v>1181.7</v>
      </c>
      <c r="F303" s="251"/>
      <c r="G303" s="252"/>
      <c r="H303" s="252"/>
      <c r="I303" s="253"/>
    </row>
    <row r="304" spans="1:9" s="30" customFormat="1" ht="15.75" customHeight="1" x14ac:dyDescent="0.2">
      <c r="A304" s="55" t="s">
        <v>129</v>
      </c>
      <c r="B304" s="168">
        <v>1</v>
      </c>
      <c r="C304" s="168" t="s">
        <v>77</v>
      </c>
      <c r="D304" s="221">
        <v>2000</v>
      </c>
      <c r="E304" s="54">
        <f t="shared" si="6"/>
        <v>2000</v>
      </c>
      <c r="F304" s="251"/>
      <c r="G304" s="252"/>
      <c r="H304" s="252"/>
      <c r="I304" s="253"/>
    </row>
    <row r="305" spans="1:9" s="30" customFormat="1" ht="15.75" customHeight="1" x14ac:dyDescent="0.2">
      <c r="A305" s="55" t="s">
        <v>51</v>
      </c>
      <c r="B305" s="48">
        <v>1</v>
      </c>
      <c r="C305" s="168" t="s">
        <v>77</v>
      </c>
      <c r="D305" s="221">
        <v>370</v>
      </c>
      <c r="E305" s="54">
        <f t="shared" si="6"/>
        <v>370</v>
      </c>
      <c r="F305" s="251"/>
      <c r="G305" s="252"/>
      <c r="H305" s="252"/>
      <c r="I305" s="253"/>
    </row>
    <row r="306" spans="1:9" s="30" customFormat="1" ht="15.75" customHeight="1" x14ac:dyDescent="0.2">
      <c r="A306" s="55" t="s">
        <v>52</v>
      </c>
      <c r="B306" s="48">
        <v>1</v>
      </c>
      <c r="C306" s="168" t="s">
        <v>77</v>
      </c>
      <c r="D306" s="221">
        <v>11481.47</v>
      </c>
      <c r="E306" s="54">
        <f t="shared" si="6"/>
        <v>11481.47</v>
      </c>
      <c r="F306" s="251"/>
      <c r="G306" s="252"/>
      <c r="H306" s="252"/>
      <c r="I306" s="253"/>
    </row>
    <row r="307" spans="1:9" s="30" customFormat="1" ht="15.75" customHeight="1" thickBot="1" x14ac:dyDescent="0.25">
      <c r="A307" s="55" t="s">
        <v>98</v>
      </c>
      <c r="B307" s="168">
        <v>1</v>
      </c>
      <c r="C307" s="48" t="s">
        <v>77</v>
      </c>
      <c r="D307" s="221">
        <v>500</v>
      </c>
      <c r="E307" s="54">
        <f t="shared" si="6"/>
        <v>500</v>
      </c>
      <c r="F307" s="251"/>
      <c r="G307" s="252"/>
      <c r="H307" s="252"/>
      <c r="I307" s="253"/>
    </row>
    <row r="308" spans="1:9" s="30" customFormat="1" ht="16.5" customHeight="1" thickTop="1" thickBot="1" x14ac:dyDescent="0.25">
      <c r="A308" s="56" t="s">
        <v>126</v>
      </c>
      <c r="B308" s="48"/>
      <c r="C308" s="48"/>
      <c r="D308" s="199"/>
      <c r="E308" s="54"/>
      <c r="F308" s="254"/>
      <c r="G308" s="255"/>
      <c r="H308" s="255"/>
      <c r="I308" s="256"/>
    </row>
    <row r="309" spans="1:9" s="30" customFormat="1" ht="15.75" customHeight="1" thickTop="1" x14ac:dyDescent="0.2">
      <c r="A309" s="55" t="s">
        <v>33</v>
      </c>
      <c r="B309" s="48">
        <v>72</v>
      </c>
      <c r="C309" s="48" t="s">
        <v>27</v>
      </c>
      <c r="D309" s="221">
        <v>52.73</v>
      </c>
      <c r="E309" s="54">
        <f t="shared" si="6"/>
        <v>3796.56</v>
      </c>
      <c r="F309" s="251"/>
      <c r="G309" s="252"/>
      <c r="H309" s="252"/>
      <c r="I309" s="253"/>
    </row>
    <row r="310" spans="1:9" s="30" customFormat="1" ht="15.75" customHeight="1" x14ac:dyDescent="0.2">
      <c r="A310" s="55" t="s">
        <v>99</v>
      </c>
      <c r="B310" s="48">
        <v>72</v>
      </c>
      <c r="C310" s="48" t="s">
        <v>27</v>
      </c>
      <c r="D310" s="221">
        <v>29.17</v>
      </c>
      <c r="E310" s="54">
        <f t="shared" si="6"/>
        <v>2100.2400000000002</v>
      </c>
      <c r="F310" s="251"/>
      <c r="G310" s="252"/>
      <c r="H310" s="252"/>
      <c r="I310" s="253"/>
    </row>
    <row r="311" spans="1:9" s="30" customFormat="1" ht="15.75" customHeight="1" x14ac:dyDescent="0.2">
      <c r="A311" s="55" t="s">
        <v>127</v>
      </c>
      <c r="B311" s="48">
        <v>72</v>
      </c>
      <c r="C311" s="48" t="s">
        <v>27</v>
      </c>
      <c r="D311" s="221">
        <v>147.57</v>
      </c>
      <c r="E311" s="54">
        <f t="shared" si="6"/>
        <v>10625.039999999999</v>
      </c>
      <c r="F311" s="251"/>
      <c r="G311" s="252"/>
      <c r="H311" s="252"/>
      <c r="I311" s="253"/>
    </row>
    <row r="312" spans="1:9" s="30" customFormat="1" ht="15.75" customHeight="1" thickBot="1" x14ac:dyDescent="0.25">
      <c r="A312" s="55" t="s">
        <v>34</v>
      </c>
      <c r="B312" s="48">
        <v>72</v>
      </c>
      <c r="C312" s="48" t="s">
        <v>27</v>
      </c>
      <c r="D312" s="221">
        <v>6.94</v>
      </c>
      <c r="E312" s="54">
        <f t="shared" si="6"/>
        <v>499.68</v>
      </c>
      <c r="F312" s="251"/>
      <c r="G312" s="252"/>
      <c r="H312" s="252"/>
      <c r="I312" s="253"/>
    </row>
    <row r="313" spans="1:9" s="30" customFormat="1" ht="16.5" customHeight="1" thickTop="1" thickBot="1" x14ac:dyDescent="0.25">
      <c r="A313" s="56" t="s">
        <v>35</v>
      </c>
      <c r="B313" s="48"/>
      <c r="C313" s="48"/>
      <c r="D313" s="199"/>
      <c r="E313" s="54"/>
      <c r="F313" s="254"/>
      <c r="G313" s="255"/>
      <c r="H313" s="255"/>
      <c r="I313" s="256"/>
    </row>
    <row r="314" spans="1:9" s="30" customFormat="1" ht="15.75" customHeight="1" thickTop="1" x14ac:dyDescent="0.2">
      <c r="A314" s="55" t="s">
        <v>36</v>
      </c>
      <c r="B314" s="48">
        <v>72</v>
      </c>
      <c r="C314" s="48" t="s">
        <v>27</v>
      </c>
      <c r="D314" s="221">
        <v>828</v>
      </c>
      <c r="E314" s="54">
        <f t="shared" si="6"/>
        <v>59616</v>
      </c>
      <c r="F314" s="251"/>
      <c r="G314" s="299"/>
      <c r="H314" s="299"/>
      <c r="I314" s="253"/>
    </row>
    <row r="315" spans="1:9" s="30" customFormat="1" ht="15.75" customHeight="1" x14ac:dyDescent="0.2">
      <c r="A315" s="55" t="s">
        <v>37</v>
      </c>
      <c r="B315" s="48">
        <v>1</v>
      </c>
      <c r="C315" s="48" t="s">
        <v>77</v>
      </c>
      <c r="D315" s="221">
        <v>620</v>
      </c>
      <c r="E315" s="54">
        <f t="shared" si="6"/>
        <v>620</v>
      </c>
      <c r="F315" s="251"/>
      <c r="G315" s="299"/>
      <c r="H315" s="299"/>
      <c r="I315" s="253"/>
    </row>
    <row r="316" spans="1:9" s="30" customFormat="1" ht="15.75" customHeight="1" x14ac:dyDescent="0.2">
      <c r="A316" s="55" t="s">
        <v>38</v>
      </c>
      <c r="B316" s="48">
        <v>1</v>
      </c>
      <c r="C316" s="48" t="s">
        <v>77</v>
      </c>
      <c r="D316" s="221">
        <v>2000</v>
      </c>
      <c r="E316" s="54">
        <f t="shared" si="6"/>
        <v>2000</v>
      </c>
      <c r="F316" s="251"/>
      <c r="G316" s="299"/>
      <c r="H316" s="299"/>
      <c r="I316" s="253"/>
    </row>
    <row r="317" spans="1:9" s="30" customFormat="1" ht="15.75" customHeight="1" x14ac:dyDescent="0.2">
      <c r="A317" s="55" t="s">
        <v>53</v>
      </c>
      <c r="B317" s="48">
        <v>1</v>
      </c>
      <c r="C317" s="48" t="s">
        <v>77</v>
      </c>
      <c r="D317" s="221">
        <v>1</v>
      </c>
      <c r="E317" s="54">
        <f t="shared" si="6"/>
        <v>1</v>
      </c>
      <c r="F317" s="251" t="s">
        <v>271</v>
      </c>
      <c r="G317" s="299"/>
      <c r="H317" s="299"/>
      <c r="I317" s="253"/>
    </row>
    <row r="318" spans="1:9" s="30" customFormat="1" ht="15.75" customHeight="1" thickBot="1" x14ac:dyDescent="0.25">
      <c r="A318" s="55" t="s">
        <v>54</v>
      </c>
      <c r="B318" s="48">
        <v>72</v>
      </c>
      <c r="C318" s="48" t="s">
        <v>27</v>
      </c>
      <c r="D318" s="221">
        <v>250</v>
      </c>
      <c r="E318" s="54">
        <f t="shared" si="6"/>
        <v>18000</v>
      </c>
      <c r="F318" s="251"/>
      <c r="G318" s="299"/>
      <c r="H318" s="299"/>
      <c r="I318" s="253"/>
    </row>
    <row r="319" spans="1:9" s="30" customFormat="1" ht="16.5" customHeight="1" thickTop="1" thickBot="1" x14ac:dyDescent="0.25">
      <c r="A319" s="56" t="s">
        <v>55</v>
      </c>
      <c r="B319" s="48"/>
      <c r="C319" s="48"/>
      <c r="D319" s="199"/>
      <c r="E319" s="54"/>
      <c r="F319" s="254"/>
      <c r="G319" s="255"/>
      <c r="H319" s="255"/>
      <c r="I319" s="256"/>
    </row>
    <row r="320" spans="1:9" s="30" customFormat="1" ht="15.75" customHeight="1" thickTop="1" thickBot="1" x14ac:dyDescent="0.25">
      <c r="A320" s="57" t="s">
        <v>56</v>
      </c>
      <c r="B320" s="48">
        <v>36</v>
      </c>
      <c r="C320" s="48" t="s">
        <v>27</v>
      </c>
      <c r="D320" s="221">
        <v>1113.33</v>
      </c>
      <c r="E320" s="54">
        <f t="shared" si="6"/>
        <v>40079.879999999997</v>
      </c>
      <c r="F320" s="251"/>
      <c r="G320" s="252"/>
      <c r="H320" s="252"/>
      <c r="I320" s="253"/>
    </row>
    <row r="321" spans="1:9" s="30" customFormat="1" ht="16.5" customHeight="1" thickTop="1" thickBot="1" x14ac:dyDescent="0.25">
      <c r="A321" s="56" t="s">
        <v>57</v>
      </c>
      <c r="B321" s="48"/>
      <c r="C321" s="48"/>
      <c r="D321" s="199"/>
      <c r="E321" s="54"/>
      <c r="F321" s="254"/>
      <c r="G321" s="255"/>
      <c r="H321" s="255"/>
      <c r="I321" s="256"/>
    </row>
    <row r="322" spans="1:9" s="30" customFormat="1" ht="15.75" customHeight="1" thickTop="1" x14ac:dyDescent="0.2">
      <c r="A322" s="59" t="s">
        <v>100</v>
      </c>
      <c r="B322" s="48">
        <v>36</v>
      </c>
      <c r="C322" s="48" t="s">
        <v>27</v>
      </c>
      <c r="D322" s="221">
        <v>105</v>
      </c>
      <c r="E322" s="54">
        <f t="shared" si="6"/>
        <v>3780</v>
      </c>
      <c r="F322" s="251" t="s">
        <v>272</v>
      </c>
      <c r="G322" s="299"/>
      <c r="H322" s="299"/>
      <c r="I322" s="253"/>
    </row>
    <row r="323" spans="1:9" s="30" customFormat="1" ht="15.75" customHeight="1" x14ac:dyDescent="0.2">
      <c r="A323" s="59" t="s">
        <v>101</v>
      </c>
      <c r="B323" s="48">
        <v>36</v>
      </c>
      <c r="C323" s="48" t="s">
        <v>27</v>
      </c>
      <c r="D323" s="221">
        <v>8.33</v>
      </c>
      <c r="E323" s="54">
        <f t="shared" si="6"/>
        <v>299.88</v>
      </c>
      <c r="F323" s="251" t="s">
        <v>273</v>
      </c>
      <c r="G323" s="299"/>
      <c r="H323" s="299"/>
      <c r="I323" s="253"/>
    </row>
    <row r="324" spans="1:9" s="30" customFormat="1" ht="15.75" customHeight="1" x14ac:dyDescent="0.2">
      <c r="A324" s="59" t="s">
        <v>102</v>
      </c>
      <c r="B324" s="48">
        <v>36</v>
      </c>
      <c r="C324" s="48" t="s">
        <v>27</v>
      </c>
      <c r="D324" s="221">
        <v>120</v>
      </c>
      <c r="E324" s="54">
        <f t="shared" si="6"/>
        <v>4320</v>
      </c>
      <c r="F324" s="251"/>
      <c r="G324" s="299"/>
      <c r="H324" s="299"/>
      <c r="I324" s="253"/>
    </row>
    <row r="325" spans="1:9" s="30" customFormat="1" ht="15.75" customHeight="1" x14ac:dyDescent="0.2">
      <c r="A325" s="59" t="s">
        <v>103</v>
      </c>
      <c r="B325" s="48">
        <v>36</v>
      </c>
      <c r="C325" s="48" t="s">
        <v>27</v>
      </c>
      <c r="D325" s="221">
        <v>2.7777777777777776E-2</v>
      </c>
      <c r="E325" s="54">
        <f t="shared" si="6"/>
        <v>1</v>
      </c>
      <c r="F325" s="251" t="s">
        <v>277</v>
      </c>
      <c r="G325" s="299"/>
      <c r="H325" s="299"/>
      <c r="I325" s="253"/>
    </row>
    <row r="326" spans="1:9" s="30" customFormat="1" ht="15.75" customHeight="1" thickBot="1" x14ac:dyDescent="0.25">
      <c r="A326" s="57" t="s">
        <v>104</v>
      </c>
      <c r="B326" s="48">
        <v>36</v>
      </c>
      <c r="C326" s="48" t="s">
        <v>27</v>
      </c>
      <c r="D326" s="221">
        <v>53.47</v>
      </c>
      <c r="E326" s="54">
        <f t="shared" si="6"/>
        <v>1924.92</v>
      </c>
      <c r="F326" s="251"/>
      <c r="G326" s="299"/>
      <c r="H326" s="299"/>
      <c r="I326" s="253"/>
    </row>
    <row r="327" spans="1:9" s="30" customFormat="1" ht="16.5" customHeight="1" thickTop="1" thickBot="1" x14ac:dyDescent="0.25">
      <c r="A327" s="56" t="s">
        <v>58</v>
      </c>
      <c r="B327" s="48"/>
      <c r="C327" s="48"/>
      <c r="D327" s="199"/>
      <c r="E327" s="54"/>
      <c r="F327" s="254"/>
      <c r="G327" s="255"/>
      <c r="H327" s="255"/>
      <c r="I327" s="256"/>
    </row>
    <row r="328" spans="1:9" s="30" customFormat="1" ht="15.75" customHeight="1" thickTop="1" x14ac:dyDescent="0.2">
      <c r="A328" s="57" t="s">
        <v>59</v>
      </c>
      <c r="B328" s="48">
        <v>1</v>
      </c>
      <c r="C328" s="48" t="s">
        <v>77</v>
      </c>
      <c r="D328" s="221">
        <v>100</v>
      </c>
      <c r="E328" s="54">
        <f t="shared" si="6"/>
        <v>100</v>
      </c>
      <c r="F328" s="251"/>
      <c r="G328" s="299"/>
      <c r="H328" s="299"/>
      <c r="I328" s="253"/>
    </row>
    <row r="329" spans="1:9" s="30" customFormat="1" ht="15.75" customHeight="1" x14ac:dyDescent="0.2">
      <c r="A329" s="57" t="s">
        <v>60</v>
      </c>
      <c r="B329" s="48">
        <v>1</v>
      </c>
      <c r="C329" s="48" t="s">
        <v>77</v>
      </c>
      <c r="D329" s="221">
        <v>1</v>
      </c>
      <c r="E329" s="54">
        <f t="shared" si="6"/>
        <v>1</v>
      </c>
      <c r="F329" s="251" t="s">
        <v>284</v>
      </c>
      <c r="G329" s="299"/>
      <c r="H329" s="299"/>
      <c r="I329" s="253"/>
    </row>
    <row r="330" spans="1:9" s="30" customFormat="1" ht="15.75" customHeight="1" thickBot="1" x14ac:dyDescent="0.25">
      <c r="A330" s="57" t="s">
        <v>61</v>
      </c>
      <c r="B330" s="48">
        <v>1</v>
      </c>
      <c r="C330" s="48" t="s">
        <v>77</v>
      </c>
      <c r="D330" s="221">
        <v>5250</v>
      </c>
      <c r="E330" s="54">
        <f t="shared" si="6"/>
        <v>5250</v>
      </c>
      <c r="F330" s="251"/>
      <c r="G330" s="299"/>
      <c r="H330" s="299"/>
      <c r="I330" s="253"/>
    </row>
    <row r="331" spans="1:9" s="30" customFormat="1" ht="16.5" customHeight="1" thickTop="1" thickBot="1" x14ac:dyDescent="0.25">
      <c r="A331" s="56" t="s">
        <v>62</v>
      </c>
      <c r="B331" s="48"/>
      <c r="C331" s="48"/>
      <c r="D331" s="199"/>
      <c r="E331" s="54"/>
      <c r="F331" s="254"/>
      <c r="G331" s="255"/>
      <c r="H331" s="255"/>
      <c r="I331" s="256"/>
    </row>
    <row r="332" spans="1:9" s="30" customFormat="1" ht="15.75" customHeight="1" thickTop="1" x14ac:dyDescent="0.2">
      <c r="A332" s="57" t="s">
        <v>130</v>
      </c>
      <c r="B332" s="48">
        <v>1</v>
      </c>
      <c r="C332" s="48" t="s">
        <v>77</v>
      </c>
      <c r="D332" s="221">
        <v>137725.9</v>
      </c>
      <c r="E332" s="54">
        <f t="shared" si="6"/>
        <v>137725.9</v>
      </c>
      <c r="F332" s="251"/>
      <c r="G332" s="299"/>
      <c r="H332" s="299"/>
      <c r="I332" s="253"/>
    </row>
    <row r="333" spans="1:9" s="30" customFormat="1" ht="15.75" customHeight="1" x14ac:dyDescent="0.2">
      <c r="A333" s="59" t="s">
        <v>105</v>
      </c>
      <c r="B333" s="48">
        <v>1</v>
      </c>
      <c r="C333" s="48" t="s">
        <v>77</v>
      </c>
      <c r="D333" s="221">
        <v>1</v>
      </c>
      <c r="E333" s="54">
        <f t="shared" si="6"/>
        <v>1</v>
      </c>
      <c r="F333" s="251" t="s">
        <v>284</v>
      </c>
      <c r="G333" s="299"/>
      <c r="H333" s="299"/>
      <c r="I333" s="253"/>
    </row>
    <row r="334" spans="1:9" s="30" customFormat="1" ht="15.75" customHeight="1" thickBot="1" x14ac:dyDescent="0.25">
      <c r="A334" s="57" t="s">
        <v>106</v>
      </c>
      <c r="B334" s="48">
        <v>1</v>
      </c>
      <c r="C334" s="48" t="s">
        <v>77</v>
      </c>
      <c r="D334" s="221">
        <v>1</v>
      </c>
      <c r="E334" s="54">
        <f t="shared" si="6"/>
        <v>1</v>
      </c>
      <c r="F334" s="251" t="s">
        <v>280</v>
      </c>
      <c r="G334" s="299"/>
      <c r="H334" s="299"/>
      <c r="I334" s="253"/>
    </row>
    <row r="335" spans="1:9" s="30" customFormat="1" ht="16.5" customHeight="1" thickTop="1" thickBot="1" x14ac:dyDescent="0.25">
      <c r="A335" s="56" t="s">
        <v>63</v>
      </c>
      <c r="B335" s="48"/>
      <c r="C335" s="48"/>
      <c r="D335" s="199"/>
      <c r="E335" s="54"/>
      <c r="F335" s="254"/>
      <c r="G335" s="255"/>
      <c r="H335" s="255"/>
      <c r="I335" s="256"/>
    </row>
    <row r="336" spans="1:9" s="30" customFormat="1" ht="15.75" customHeight="1" thickTop="1" x14ac:dyDescent="0.2">
      <c r="A336" s="57" t="s">
        <v>131</v>
      </c>
      <c r="B336" s="48">
        <v>1</v>
      </c>
      <c r="C336" s="48" t="s">
        <v>77</v>
      </c>
      <c r="D336" s="221">
        <v>1000</v>
      </c>
      <c r="E336" s="54">
        <f t="shared" si="6"/>
        <v>1000</v>
      </c>
      <c r="F336" s="251"/>
      <c r="G336" s="299"/>
      <c r="H336" s="299"/>
      <c r="I336" s="253"/>
    </row>
    <row r="337" spans="1:9" s="30" customFormat="1" ht="15.75" customHeight="1" x14ac:dyDescent="0.2">
      <c r="A337" s="57" t="s">
        <v>107</v>
      </c>
      <c r="B337" s="48">
        <v>1</v>
      </c>
      <c r="C337" s="48" t="s">
        <v>77</v>
      </c>
      <c r="D337" s="221">
        <v>1</v>
      </c>
      <c r="E337" s="54">
        <f t="shared" si="6"/>
        <v>1</v>
      </c>
      <c r="F337" s="251" t="s">
        <v>287</v>
      </c>
      <c r="G337" s="299"/>
      <c r="H337" s="299"/>
      <c r="I337" s="253"/>
    </row>
    <row r="338" spans="1:9" s="30" customFormat="1" ht="15.75" customHeight="1" x14ac:dyDescent="0.2">
      <c r="A338" s="57" t="s">
        <v>64</v>
      </c>
      <c r="B338" s="48">
        <v>1</v>
      </c>
      <c r="C338" s="48" t="s">
        <v>77</v>
      </c>
      <c r="D338" s="221">
        <v>1</v>
      </c>
      <c r="E338" s="54">
        <f t="shared" si="6"/>
        <v>1</v>
      </c>
      <c r="F338" s="251" t="s">
        <v>284</v>
      </c>
      <c r="G338" s="299"/>
      <c r="H338" s="299"/>
      <c r="I338" s="253"/>
    </row>
    <row r="339" spans="1:9" s="30" customFormat="1" ht="15.75" customHeight="1" x14ac:dyDescent="0.2">
      <c r="A339" s="57" t="s">
        <v>65</v>
      </c>
      <c r="B339" s="48">
        <v>1</v>
      </c>
      <c r="C339" s="48" t="s">
        <v>77</v>
      </c>
      <c r="D339" s="221">
        <v>470</v>
      </c>
      <c r="E339" s="54">
        <f t="shared" si="6"/>
        <v>470</v>
      </c>
      <c r="F339" s="251"/>
      <c r="G339" s="299"/>
      <c r="H339" s="299"/>
      <c r="I339" s="253"/>
    </row>
    <row r="340" spans="1:9" s="30" customFormat="1" ht="15.75" customHeight="1" x14ac:dyDescent="0.2">
      <c r="A340" s="57" t="s">
        <v>66</v>
      </c>
      <c r="B340" s="48">
        <v>1</v>
      </c>
      <c r="C340" s="48" t="s">
        <v>77</v>
      </c>
      <c r="D340" s="221">
        <v>3850</v>
      </c>
      <c r="E340" s="54">
        <f t="shared" si="6"/>
        <v>3850</v>
      </c>
      <c r="F340" s="251"/>
      <c r="G340" s="299"/>
      <c r="H340" s="299"/>
      <c r="I340" s="253"/>
    </row>
    <row r="341" spans="1:9" s="30" customFormat="1" ht="15.75" customHeight="1" x14ac:dyDescent="0.2">
      <c r="A341" s="57" t="s">
        <v>67</v>
      </c>
      <c r="B341" s="48">
        <v>1</v>
      </c>
      <c r="C341" s="48" t="s">
        <v>77</v>
      </c>
      <c r="D341" s="221">
        <v>2310</v>
      </c>
      <c r="E341" s="54">
        <f t="shared" si="6"/>
        <v>2310</v>
      </c>
      <c r="F341" s="251"/>
      <c r="G341" s="299"/>
      <c r="H341" s="299"/>
      <c r="I341" s="253"/>
    </row>
    <row r="342" spans="1:9" s="30" customFormat="1" ht="15.75" customHeight="1" x14ac:dyDescent="0.2">
      <c r="A342" s="57" t="s">
        <v>133</v>
      </c>
      <c r="B342" s="48">
        <v>1</v>
      </c>
      <c r="C342" s="48" t="s">
        <v>77</v>
      </c>
      <c r="D342" s="221">
        <v>11900</v>
      </c>
      <c r="E342" s="54">
        <f t="shared" si="6"/>
        <v>11900</v>
      </c>
      <c r="F342" s="251"/>
      <c r="G342" s="299"/>
      <c r="H342" s="299"/>
      <c r="I342" s="253"/>
    </row>
    <row r="343" spans="1:9" s="30" customFormat="1" ht="15.75" customHeight="1" x14ac:dyDescent="0.2">
      <c r="A343" s="57" t="s">
        <v>132</v>
      </c>
      <c r="B343" s="48">
        <v>1</v>
      </c>
      <c r="C343" s="48" t="s">
        <v>77</v>
      </c>
      <c r="D343" s="221">
        <v>232</v>
      </c>
      <c r="E343" s="54">
        <f t="shared" si="6"/>
        <v>232</v>
      </c>
      <c r="F343" s="251" t="s">
        <v>285</v>
      </c>
      <c r="G343" s="299"/>
      <c r="H343" s="299"/>
      <c r="I343" s="253"/>
    </row>
    <row r="344" spans="1:9" s="30" customFormat="1" ht="15.75" customHeight="1" x14ac:dyDescent="0.2">
      <c r="A344" s="57" t="s">
        <v>140</v>
      </c>
      <c r="B344" s="48">
        <v>1</v>
      </c>
      <c r="C344" s="48" t="s">
        <v>77</v>
      </c>
      <c r="D344" s="221">
        <v>58109.84</v>
      </c>
      <c r="E344" s="54">
        <f t="shared" si="6"/>
        <v>58109.84</v>
      </c>
      <c r="F344" s="251" t="s">
        <v>235</v>
      </c>
      <c r="G344" s="299"/>
      <c r="H344" s="299"/>
      <c r="I344" s="253"/>
    </row>
    <row r="345" spans="1:9" s="30" customFormat="1" ht="15.75" customHeight="1" thickBot="1" x14ac:dyDescent="0.25">
      <c r="A345" s="57" t="s">
        <v>190</v>
      </c>
      <c r="B345" s="48">
        <v>1</v>
      </c>
      <c r="C345" s="48" t="s">
        <v>77</v>
      </c>
      <c r="D345" s="221">
        <v>39550</v>
      </c>
      <c r="E345" s="54">
        <f t="shared" si="6"/>
        <v>39550</v>
      </c>
      <c r="F345" s="251" t="s">
        <v>207</v>
      </c>
      <c r="G345" s="299"/>
      <c r="H345" s="299"/>
      <c r="I345" s="253"/>
    </row>
    <row r="346" spans="1:9" s="30" customFormat="1" ht="16.5" customHeight="1" thickTop="1" thickBot="1" x14ac:dyDescent="0.25">
      <c r="A346" s="56" t="s">
        <v>68</v>
      </c>
      <c r="B346" s="48"/>
      <c r="C346" s="48"/>
      <c r="D346" s="199"/>
      <c r="E346" s="54"/>
      <c r="F346" s="254"/>
      <c r="G346" s="255"/>
      <c r="H346" s="255"/>
      <c r="I346" s="256"/>
    </row>
    <row r="347" spans="1:9" s="30" customFormat="1" ht="15.75" customHeight="1" thickTop="1" x14ac:dyDescent="0.2">
      <c r="A347" s="57" t="s">
        <v>69</v>
      </c>
      <c r="B347" s="48">
        <v>1</v>
      </c>
      <c r="C347" s="48" t="s">
        <v>77</v>
      </c>
      <c r="D347" s="221">
        <v>2000</v>
      </c>
      <c r="E347" s="54">
        <f t="shared" si="6"/>
        <v>2000</v>
      </c>
      <c r="F347" s="251"/>
      <c r="G347" s="299"/>
      <c r="H347" s="299"/>
      <c r="I347" s="253"/>
    </row>
    <row r="348" spans="1:9" s="30" customFormat="1" ht="15.75" customHeight="1" x14ac:dyDescent="0.2">
      <c r="A348" s="57" t="s">
        <v>70</v>
      </c>
      <c r="B348" s="48">
        <v>1</v>
      </c>
      <c r="C348" s="48" t="s">
        <v>77</v>
      </c>
      <c r="D348" s="221">
        <v>1144</v>
      </c>
      <c r="E348" s="54">
        <f t="shared" si="6"/>
        <v>1144</v>
      </c>
      <c r="F348" s="251"/>
      <c r="G348" s="299"/>
      <c r="H348" s="299"/>
      <c r="I348" s="253"/>
    </row>
    <row r="349" spans="1:9" s="30" customFormat="1" ht="15.75" customHeight="1" x14ac:dyDescent="0.2">
      <c r="A349" s="55" t="s">
        <v>42</v>
      </c>
      <c r="B349" s="48">
        <v>1</v>
      </c>
      <c r="C349" s="48" t="s">
        <v>31</v>
      </c>
      <c r="D349" s="221">
        <v>100</v>
      </c>
      <c r="E349" s="54">
        <f t="shared" si="6"/>
        <v>100</v>
      </c>
      <c r="F349" s="251"/>
      <c r="G349" s="299"/>
      <c r="H349" s="299"/>
      <c r="I349" s="253"/>
    </row>
    <row r="350" spans="1:9" s="30" customFormat="1" ht="15.75" customHeight="1" x14ac:dyDescent="0.2">
      <c r="A350" s="57" t="s">
        <v>134</v>
      </c>
      <c r="B350" s="48">
        <v>1</v>
      </c>
      <c r="C350" s="48" t="s">
        <v>77</v>
      </c>
      <c r="D350" s="221">
        <v>1</v>
      </c>
      <c r="E350" s="54">
        <f t="shared" ref="E350:E366" si="7">SUM(B350)*D350</f>
        <v>1</v>
      </c>
      <c r="F350" s="251" t="s">
        <v>286</v>
      </c>
      <c r="G350" s="299"/>
      <c r="H350" s="299"/>
      <c r="I350" s="253"/>
    </row>
    <row r="351" spans="1:9" s="30" customFormat="1" ht="15.75" customHeight="1" thickBot="1" x14ac:dyDescent="0.25">
      <c r="A351" s="57" t="s">
        <v>71</v>
      </c>
      <c r="B351" s="48">
        <v>1</v>
      </c>
      <c r="C351" s="48" t="s">
        <v>77</v>
      </c>
      <c r="D351" s="221">
        <v>8050</v>
      </c>
      <c r="E351" s="54">
        <f t="shared" si="7"/>
        <v>8050</v>
      </c>
      <c r="F351" s="251"/>
      <c r="G351" s="299"/>
      <c r="H351" s="299"/>
      <c r="I351" s="253"/>
    </row>
    <row r="352" spans="1:9" s="30" customFormat="1" ht="16.5" customHeight="1" thickTop="1" thickBot="1" x14ac:dyDescent="0.25">
      <c r="A352" s="56" t="s">
        <v>72</v>
      </c>
      <c r="B352" s="48"/>
      <c r="C352" s="48"/>
      <c r="D352" s="199"/>
      <c r="E352" s="54"/>
      <c r="F352" s="254"/>
      <c r="G352" s="255"/>
      <c r="H352" s="255"/>
      <c r="I352" s="256"/>
    </row>
    <row r="353" spans="1:9" s="30" customFormat="1" ht="15.75" customHeight="1" thickTop="1" x14ac:dyDescent="0.2">
      <c r="A353" s="57" t="s">
        <v>135</v>
      </c>
      <c r="B353" s="48">
        <v>1</v>
      </c>
      <c r="C353" s="48" t="s">
        <v>77</v>
      </c>
      <c r="D353" s="221">
        <v>1750</v>
      </c>
      <c r="E353" s="54">
        <f t="shared" si="7"/>
        <v>1750</v>
      </c>
      <c r="F353" s="251"/>
      <c r="G353" s="252"/>
      <c r="H353" s="252"/>
      <c r="I353" s="253"/>
    </row>
    <row r="354" spans="1:9" s="30" customFormat="1" ht="15.75" customHeight="1" x14ac:dyDescent="0.2">
      <c r="A354" s="57" t="s">
        <v>136</v>
      </c>
      <c r="B354" s="48">
        <v>1</v>
      </c>
      <c r="C354" s="48" t="s">
        <v>77</v>
      </c>
      <c r="D354" s="221">
        <v>13650</v>
      </c>
      <c r="E354" s="54">
        <f t="shared" si="7"/>
        <v>13650</v>
      </c>
      <c r="F354" s="251"/>
      <c r="G354" s="252"/>
      <c r="H354" s="252"/>
      <c r="I354" s="253"/>
    </row>
    <row r="355" spans="1:9" s="30" customFormat="1" ht="15.75" customHeight="1" x14ac:dyDescent="0.2">
      <c r="A355" s="57" t="s">
        <v>108</v>
      </c>
      <c r="B355" s="48">
        <v>1</v>
      </c>
      <c r="C355" s="48" t="s">
        <v>77</v>
      </c>
      <c r="D355" s="221">
        <v>8400</v>
      </c>
      <c r="E355" s="54">
        <f t="shared" si="7"/>
        <v>8400</v>
      </c>
      <c r="F355" s="251"/>
      <c r="G355" s="252"/>
      <c r="H355" s="252"/>
      <c r="I355" s="253"/>
    </row>
    <row r="356" spans="1:9" s="30" customFormat="1" ht="15.75" customHeight="1" x14ac:dyDescent="0.2">
      <c r="A356" s="57" t="s">
        <v>137</v>
      </c>
      <c r="B356" s="48">
        <v>10</v>
      </c>
      <c r="C356" s="48" t="s">
        <v>138</v>
      </c>
      <c r="D356" s="221">
        <v>200</v>
      </c>
      <c r="E356" s="54">
        <f t="shared" si="7"/>
        <v>2000</v>
      </c>
      <c r="F356" s="251"/>
      <c r="G356" s="252"/>
      <c r="H356" s="252"/>
      <c r="I356" s="253"/>
    </row>
    <row r="357" spans="1:9" s="30" customFormat="1" ht="15.75" customHeight="1" x14ac:dyDescent="0.2">
      <c r="A357" s="57" t="s">
        <v>109</v>
      </c>
      <c r="B357" s="48">
        <v>1</v>
      </c>
      <c r="C357" s="48" t="s">
        <v>77</v>
      </c>
      <c r="D357" s="221">
        <v>300</v>
      </c>
      <c r="E357" s="54">
        <f t="shared" si="7"/>
        <v>300</v>
      </c>
      <c r="F357" s="251"/>
      <c r="G357" s="252"/>
      <c r="H357" s="252"/>
      <c r="I357" s="253"/>
    </row>
    <row r="358" spans="1:9" s="30" customFormat="1" ht="15.75" customHeight="1" thickBot="1" x14ac:dyDescent="0.25">
      <c r="A358" s="57" t="s">
        <v>192</v>
      </c>
      <c r="B358" s="48">
        <v>70</v>
      </c>
      <c r="C358" s="48" t="s">
        <v>138</v>
      </c>
      <c r="D358" s="221">
        <v>5</v>
      </c>
      <c r="E358" s="54">
        <f t="shared" si="7"/>
        <v>350</v>
      </c>
      <c r="F358" s="251"/>
      <c r="G358" s="252"/>
      <c r="H358" s="252"/>
      <c r="I358" s="253"/>
    </row>
    <row r="359" spans="1:9" s="30" customFormat="1" ht="16.5" customHeight="1" thickTop="1" thickBot="1" x14ac:dyDescent="0.25">
      <c r="A359" s="56" t="s">
        <v>40</v>
      </c>
      <c r="B359" s="48"/>
      <c r="C359" s="48"/>
      <c r="D359" s="199"/>
      <c r="E359" s="54"/>
      <c r="F359" s="254"/>
      <c r="G359" s="255"/>
      <c r="H359" s="255"/>
      <c r="I359" s="256"/>
    </row>
    <row r="360" spans="1:9" s="30" customFormat="1" ht="15.75" customHeight="1" thickTop="1" x14ac:dyDescent="0.2">
      <c r="A360" s="55" t="s">
        <v>41</v>
      </c>
      <c r="B360" s="48">
        <v>1</v>
      </c>
      <c r="C360" s="48" t="s">
        <v>31</v>
      </c>
      <c r="D360" s="221">
        <v>7843</v>
      </c>
      <c r="E360" s="54">
        <f t="shared" si="7"/>
        <v>7843</v>
      </c>
      <c r="F360" s="251" t="s">
        <v>278</v>
      </c>
      <c r="G360" s="299"/>
      <c r="H360" s="299"/>
      <c r="I360" s="253"/>
    </row>
    <row r="361" spans="1:9" s="30" customFormat="1" ht="15.75" customHeight="1" x14ac:dyDescent="0.2">
      <c r="A361" s="55" t="s">
        <v>139</v>
      </c>
      <c r="B361" s="48">
        <v>1</v>
      </c>
      <c r="C361" s="48" t="s">
        <v>31</v>
      </c>
      <c r="D361" s="221">
        <v>5250</v>
      </c>
      <c r="E361" s="54">
        <f t="shared" si="7"/>
        <v>5250</v>
      </c>
      <c r="F361" s="251"/>
      <c r="G361" s="252"/>
      <c r="H361" s="252"/>
      <c r="I361" s="253"/>
    </row>
    <row r="362" spans="1:9" s="30" customFormat="1" ht="15.75" customHeight="1" thickBot="1" x14ac:dyDescent="0.25">
      <c r="A362" s="55" t="s">
        <v>230</v>
      </c>
      <c r="B362" s="48"/>
      <c r="C362" s="48"/>
      <c r="D362" s="199"/>
      <c r="E362" s="172" t="s">
        <v>179</v>
      </c>
      <c r="F362" s="257" t="s">
        <v>231</v>
      </c>
      <c r="G362" s="258"/>
      <c r="H362" s="258"/>
      <c r="I362" s="259"/>
    </row>
    <row r="363" spans="1:9" s="30" customFormat="1" ht="16.5" customHeight="1" thickTop="1" thickBot="1" x14ac:dyDescent="0.25">
      <c r="A363" s="56" t="s">
        <v>73</v>
      </c>
      <c r="B363" s="48"/>
      <c r="C363" s="48"/>
      <c r="D363" s="199"/>
      <c r="E363" s="54"/>
      <c r="F363" s="254"/>
      <c r="G363" s="255"/>
      <c r="H363" s="255"/>
      <c r="I363" s="256"/>
    </row>
    <row r="364" spans="1:9" s="30" customFormat="1" ht="15.75" customHeight="1" thickTop="1" x14ac:dyDescent="0.2">
      <c r="A364" s="55" t="s">
        <v>74</v>
      </c>
      <c r="B364" s="48">
        <v>70</v>
      </c>
      <c r="C364" s="48" t="s">
        <v>138</v>
      </c>
      <c r="D364" s="221">
        <v>50</v>
      </c>
      <c r="E364" s="54">
        <f t="shared" si="7"/>
        <v>3500</v>
      </c>
      <c r="F364" s="251"/>
      <c r="G364" s="252"/>
      <c r="H364" s="252"/>
      <c r="I364" s="253"/>
    </row>
    <row r="365" spans="1:9" s="30" customFormat="1" ht="15.75" customHeight="1" x14ac:dyDescent="0.2">
      <c r="A365" s="55" t="s">
        <v>75</v>
      </c>
      <c r="B365" s="48">
        <v>1</v>
      </c>
      <c r="C365" s="48" t="s">
        <v>77</v>
      </c>
      <c r="D365" s="221">
        <v>1750</v>
      </c>
      <c r="E365" s="54">
        <f t="shared" si="7"/>
        <v>1750</v>
      </c>
      <c r="F365" s="251"/>
      <c r="G365" s="252"/>
      <c r="H365" s="252"/>
      <c r="I365" s="253"/>
    </row>
    <row r="366" spans="1:9" s="30" customFormat="1" ht="15.75" customHeight="1" x14ac:dyDescent="0.2">
      <c r="A366" s="55" t="s">
        <v>76</v>
      </c>
      <c r="B366" s="48">
        <v>1</v>
      </c>
      <c r="C366" s="48" t="s">
        <v>77</v>
      </c>
      <c r="D366" s="221">
        <v>2500</v>
      </c>
      <c r="E366" s="54">
        <f t="shared" si="7"/>
        <v>2500</v>
      </c>
      <c r="F366" s="251" t="s">
        <v>274</v>
      </c>
      <c r="G366" s="299"/>
      <c r="H366" s="299"/>
      <c r="I366" s="253"/>
    </row>
    <row r="367" spans="1:9" s="30" customFormat="1" ht="15.75" customHeight="1" thickBot="1" x14ac:dyDescent="0.25">
      <c r="A367" s="55"/>
      <c r="B367" s="48"/>
      <c r="C367" s="48"/>
      <c r="D367" s="53"/>
      <c r="E367" s="54"/>
      <c r="F367" s="254"/>
      <c r="G367" s="255"/>
      <c r="H367" s="255"/>
      <c r="I367" s="256"/>
    </row>
    <row r="368" spans="1:9" s="30" customFormat="1" ht="16.5" customHeight="1" thickTop="1" thickBot="1" x14ac:dyDescent="0.25">
      <c r="A368" s="60" t="s">
        <v>43</v>
      </c>
      <c r="B368" s="61"/>
      <c r="C368" s="62"/>
      <c r="D368" s="63"/>
      <c r="E368" s="64">
        <f>SUM(E277:E366)</f>
        <v>732287.98999999987</v>
      </c>
      <c r="F368" s="245"/>
      <c r="G368" s="246"/>
      <c r="H368" s="246"/>
      <c r="I368" s="247"/>
    </row>
    <row r="369" spans="1:9" s="30" customFormat="1" ht="16.5" customHeight="1" thickTop="1" thickBot="1" x14ac:dyDescent="0.25">
      <c r="A369" s="60" t="s">
        <v>157</v>
      </c>
      <c r="B369" s="61"/>
      <c r="C369" s="62"/>
      <c r="D369" s="63"/>
      <c r="E369" s="64">
        <f>SUM(E368)/B256</f>
        <v>10170.666527777776</v>
      </c>
      <c r="F369" s="245"/>
      <c r="G369" s="246"/>
      <c r="H369" s="246"/>
      <c r="I369" s="247"/>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5"/>
      <c r="G371" s="246"/>
      <c r="H371" s="246"/>
      <c r="I371" s="247"/>
    </row>
    <row r="372" spans="1:9" s="30" customFormat="1" ht="15.75" customHeight="1" thickTop="1" x14ac:dyDescent="0.2">
      <c r="A372" s="69" t="s">
        <v>110</v>
      </c>
      <c r="B372" s="70"/>
      <c r="C372" s="71"/>
      <c r="D372" s="72"/>
      <c r="E372" s="214">
        <v>0.05</v>
      </c>
      <c r="F372" s="293"/>
      <c r="G372" s="294"/>
      <c r="H372" s="294"/>
      <c r="I372" s="295"/>
    </row>
    <row r="373" spans="1:9" s="30" customFormat="1" ht="15.75" customHeight="1" thickBot="1" x14ac:dyDescent="0.25">
      <c r="A373" s="69" t="s">
        <v>96</v>
      </c>
      <c r="B373" s="74"/>
      <c r="C373" s="75"/>
      <c r="D373" s="76"/>
      <c r="E373" s="215">
        <v>0.02</v>
      </c>
      <c r="F373" s="296"/>
      <c r="G373" s="297"/>
      <c r="H373" s="297"/>
      <c r="I373" s="298"/>
    </row>
    <row r="374" spans="1:9" s="30" customFormat="1" ht="16.5" customHeight="1" thickTop="1" thickBot="1" x14ac:dyDescent="0.25">
      <c r="A374" s="60" t="s">
        <v>142</v>
      </c>
      <c r="B374" s="61"/>
      <c r="C374" s="62"/>
      <c r="D374" s="63"/>
      <c r="E374" s="103">
        <f>SUM(E372:E373)</f>
        <v>7.0000000000000007E-2</v>
      </c>
      <c r="F374" s="245"/>
      <c r="G374" s="246"/>
      <c r="H374" s="246"/>
      <c r="I374" s="247"/>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8"/>
      <c r="B377" s="249"/>
      <c r="C377" s="249"/>
      <c r="D377" s="249"/>
      <c r="E377" s="249"/>
      <c r="F377" s="249"/>
      <c r="G377" s="249"/>
      <c r="H377" s="249"/>
      <c r="I377" s="250"/>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137.09</v>
      </c>
      <c r="E380" s="86">
        <f>SUM(B380)*D380</f>
        <v>8389.9080000000013</v>
      </c>
      <c r="F380" s="90">
        <v>16</v>
      </c>
      <c r="G380" s="91">
        <f>SUM(E380*F380)</f>
        <v>134238.52800000002</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809.34</v>
      </c>
      <c r="E382" s="86">
        <f>SUM(B382)*D382</f>
        <v>49531.608000000007</v>
      </c>
      <c r="F382" s="93">
        <v>16</v>
      </c>
      <c r="G382" s="94">
        <f>SUM(E382*F382)</f>
        <v>792505.72800000012</v>
      </c>
      <c r="H382" s="88"/>
      <c r="I382" s="83"/>
    </row>
    <row r="383" spans="1:9" s="30" customFormat="1" thickBot="1" x14ac:dyDescent="0.25">
      <c r="A383" s="95" t="s">
        <v>169</v>
      </c>
      <c r="B383" s="47"/>
      <c r="C383" s="96"/>
      <c r="D383" s="96"/>
      <c r="E383" s="96"/>
      <c r="F383" s="97"/>
      <c r="G383" s="98">
        <f>SUM(G380:G382)</f>
        <v>926744.25600000017</v>
      </c>
      <c r="H383" s="88"/>
      <c r="I383" s="83"/>
    </row>
    <row r="384" spans="1:9" s="30" customFormat="1" thickBot="1" x14ac:dyDescent="0.25">
      <c r="A384" s="236"/>
      <c r="B384" s="237"/>
      <c r="C384" s="237"/>
      <c r="D384" s="237"/>
      <c r="E384" s="237"/>
      <c r="F384" s="237"/>
      <c r="G384" s="237"/>
      <c r="H384" s="237"/>
      <c r="I384" s="238"/>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80.73</v>
      </c>
      <c r="E387" s="86">
        <f>SUM(B387)*D387</f>
        <v>5659.1729999999998</v>
      </c>
      <c r="F387" s="90">
        <v>10</v>
      </c>
      <c r="G387" s="91">
        <f>SUM(E387*F387)</f>
        <v>56591.729999999996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543.26</v>
      </c>
      <c r="E389" s="86">
        <f>SUM(B389)*D389</f>
        <v>38082.525999999998</v>
      </c>
      <c r="F389" s="93">
        <v>10</v>
      </c>
      <c r="G389" s="94">
        <f>SUM(E389*F389)</f>
        <v>380825.26</v>
      </c>
      <c r="H389" s="88"/>
      <c r="I389" s="83"/>
    </row>
    <row r="390" spans="1:9" s="30" customFormat="1" thickBot="1" x14ac:dyDescent="0.25">
      <c r="A390" s="95" t="s">
        <v>170</v>
      </c>
      <c r="B390" s="47"/>
      <c r="C390" s="96"/>
      <c r="D390" s="96"/>
      <c r="E390" s="96"/>
      <c r="F390" s="97"/>
      <c r="G390" s="98">
        <f>SUM(G387:G389)</f>
        <v>437416.99</v>
      </c>
      <c r="H390" s="88"/>
      <c r="I390" s="83"/>
    </row>
    <row r="391" spans="1:9" s="30" customFormat="1" thickBot="1" x14ac:dyDescent="0.25">
      <c r="A391" s="239"/>
      <c r="B391" s="240"/>
      <c r="C391" s="240"/>
      <c r="D391" s="240"/>
      <c r="E391" s="240"/>
      <c r="F391" s="240"/>
      <c r="G391" s="240"/>
      <c r="H391" s="240"/>
      <c r="I391" s="241"/>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80.73</v>
      </c>
      <c r="E394" s="86">
        <f>SUM(B394)*D394</f>
        <v>6466.473</v>
      </c>
      <c r="F394" s="90">
        <v>8</v>
      </c>
      <c r="G394" s="91">
        <f>SUM(E394*F394)</f>
        <v>51731.784</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543.26</v>
      </c>
      <c r="E396" s="86">
        <f>SUM(B396)*D396</f>
        <v>43515.125999999997</v>
      </c>
      <c r="F396" s="93">
        <v>8</v>
      </c>
      <c r="G396" s="94">
        <f>SUM(E396*F396)</f>
        <v>348121.00799999997</v>
      </c>
      <c r="H396" s="88"/>
      <c r="I396" s="83"/>
    </row>
    <row r="397" spans="1:9" s="30" customFormat="1" thickBot="1" x14ac:dyDescent="0.25">
      <c r="A397" s="142" t="s">
        <v>171</v>
      </c>
      <c r="B397" s="143"/>
      <c r="C397" s="144"/>
      <c r="D397" s="144"/>
      <c r="E397" s="144"/>
      <c r="F397" s="145"/>
      <c r="G397" s="146">
        <f>SUM(G394:G396)</f>
        <v>399852.79199999996</v>
      </c>
      <c r="H397" s="99"/>
      <c r="I397" s="83"/>
    </row>
    <row r="398" spans="1:9" s="30" customFormat="1" thickBot="1" x14ac:dyDescent="0.25">
      <c r="A398" s="232"/>
      <c r="B398" s="233"/>
      <c r="C398" s="233"/>
      <c r="D398" s="233"/>
      <c r="E398" s="233"/>
      <c r="F398" s="233"/>
      <c r="G398" s="233"/>
      <c r="H398" s="234"/>
      <c r="I398" s="235"/>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80.73</v>
      </c>
      <c r="E401" s="86">
        <f>SUM(B401)*D401</f>
        <v>6837.8310000000001</v>
      </c>
      <c r="F401" s="90">
        <v>10</v>
      </c>
      <c r="G401" s="91">
        <f>SUM(E401*F401)</f>
        <v>68378.31</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543.26</v>
      </c>
      <c r="E403" s="86">
        <f>SUM(B403)*D403</f>
        <v>46014.122000000003</v>
      </c>
      <c r="F403" s="93">
        <v>10</v>
      </c>
      <c r="G403" s="94">
        <f>SUM(E403*F403)</f>
        <v>460141.22000000003</v>
      </c>
      <c r="H403" s="88"/>
      <c r="I403" s="83"/>
    </row>
    <row r="404" spans="1:9" s="30" customFormat="1" thickBot="1" x14ac:dyDescent="0.25">
      <c r="A404" s="95" t="s">
        <v>172</v>
      </c>
      <c r="B404" s="47"/>
      <c r="C404" s="96"/>
      <c r="D404" s="96"/>
      <c r="E404" s="96"/>
      <c r="F404" s="97"/>
      <c r="G404" s="98">
        <f>SUM(G401:G403)</f>
        <v>528519.53</v>
      </c>
      <c r="H404" s="99"/>
      <c r="I404" s="83"/>
    </row>
    <row r="405" spans="1:9" s="30" customFormat="1" thickBot="1" x14ac:dyDescent="0.25">
      <c r="A405" s="236"/>
      <c r="B405" s="237"/>
      <c r="C405" s="237"/>
      <c r="D405" s="237"/>
      <c r="E405" s="237"/>
      <c r="F405" s="237"/>
      <c r="G405" s="237"/>
      <c r="H405" s="237"/>
      <c r="I405" s="238"/>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80.73</v>
      </c>
      <c r="E408" s="86">
        <f>SUM(B408)*D408</f>
        <v>7564.4010000000007</v>
      </c>
      <c r="F408" s="90">
        <v>8</v>
      </c>
      <c r="G408" s="91">
        <f>SUM(E408*F408)</f>
        <v>60515.208000000006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543.26</v>
      </c>
      <c r="E410" s="86">
        <f>SUM(B410)*D410</f>
        <v>50903.462</v>
      </c>
      <c r="F410" s="93">
        <v>8</v>
      </c>
      <c r="G410" s="94">
        <f>SUM(E410*F410)</f>
        <v>407227.696</v>
      </c>
      <c r="H410" s="88"/>
      <c r="I410" s="83"/>
    </row>
    <row r="411" spans="1:9" s="30" customFormat="1" thickBot="1" x14ac:dyDescent="0.25">
      <c r="A411" s="95" t="s">
        <v>173</v>
      </c>
      <c r="B411" s="47"/>
      <c r="C411" s="96"/>
      <c r="D411" s="96"/>
      <c r="E411" s="96"/>
      <c r="F411" s="97"/>
      <c r="G411" s="98">
        <f>SUM(G408:G410)</f>
        <v>467742.90399999998</v>
      </c>
      <c r="H411" s="88"/>
      <c r="I411" s="83"/>
    </row>
    <row r="412" spans="1:9" s="30" customFormat="1" thickBot="1" x14ac:dyDescent="0.25">
      <c r="A412" s="236"/>
      <c r="B412" s="237"/>
      <c r="C412" s="237"/>
      <c r="D412" s="237"/>
      <c r="E412" s="237"/>
      <c r="F412" s="237"/>
      <c r="G412" s="237"/>
      <c r="H412" s="237"/>
      <c r="I412" s="238"/>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80.73</v>
      </c>
      <c r="E415" s="86">
        <f>SUM(B415)*D415</f>
        <v>7903.4670000000006</v>
      </c>
      <c r="F415" s="90">
        <v>8</v>
      </c>
      <c r="G415" s="91">
        <f>SUM(E415*F415)</f>
        <v>63227.736000000004</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543.26</v>
      </c>
      <c r="E417" s="86">
        <f>SUM(B417)*D417</f>
        <v>53185.154000000002</v>
      </c>
      <c r="F417" s="93">
        <v>8</v>
      </c>
      <c r="G417" s="94">
        <f>SUM(E417*F417)</f>
        <v>425481.23200000002</v>
      </c>
      <c r="H417" s="88"/>
      <c r="I417" s="83"/>
    </row>
    <row r="418" spans="1:9" thickBot="1" x14ac:dyDescent="0.25">
      <c r="A418" s="95" t="s">
        <v>174</v>
      </c>
      <c r="B418" s="47"/>
      <c r="C418" s="96"/>
      <c r="D418" s="96"/>
      <c r="E418" s="96"/>
      <c r="F418" s="97"/>
      <c r="G418" s="98">
        <f>SUM(G415:G417)</f>
        <v>488708.96799999999</v>
      </c>
      <c r="H418" s="88"/>
      <c r="I418" s="83"/>
    </row>
    <row r="419" spans="1:9" thickBot="1" x14ac:dyDescent="0.25">
      <c r="A419" s="239"/>
      <c r="B419" s="240"/>
      <c r="C419" s="240"/>
      <c r="D419" s="240"/>
      <c r="E419" s="240"/>
      <c r="F419" s="240"/>
      <c r="G419" s="240"/>
      <c r="H419" s="240"/>
      <c r="I419" s="241"/>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80.73</v>
      </c>
      <c r="E422" s="86">
        <f>SUM(B422)*D422</f>
        <v>8759.2049999999999</v>
      </c>
      <c r="F422" s="90">
        <v>10</v>
      </c>
      <c r="G422" s="91">
        <f>SUM(E422*F422)</f>
        <v>87592.05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543.26</v>
      </c>
      <c r="E424" s="86">
        <f>SUM(B424)*D424</f>
        <v>58943.71</v>
      </c>
      <c r="F424" s="93">
        <v>10</v>
      </c>
      <c r="G424" s="94">
        <f>SUM(E424*F424)</f>
        <v>589437.1</v>
      </c>
      <c r="H424" s="88"/>
      <c r="I424" s="83"/>
    </row>
    <row r="425" spans="1:9" thickBot="1" x14ac:dyDescent="0.25">
      <c r="A425" s="95" t="s">
        <v>175</v>
      </c>
      <c r="B425" s="47"/>
      <c r="C425" s="96"/>
      <c r="D425" s="96"/>
      <c r="E425" s="96"/>
      <c r="F425" s="97"/>
      <c r="G425" s="98">
        <f>SUM(G422:G424)</f>
        <v>677029.15</v>
      </c>
      <c r="H425" s="179"/>
      <c r="I425" s="180"/>
    </row>
    <row r="426" spans="1:9" thickBot="1" x14ac:dyDescent="0.25">
      <c r="A426" s="310"/>
      <c r="B426" s="310"/>
      <c r="C426" s="310"/>
      <c r="D426" s="310"/>
      <c r="E426" s="310"/>
      <c r="F426" s="310"/>
      <c r="G426" s="310"/>
      <c r="H426" s="310"/>
      <c r="I426" s="310"/>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0.28275</v>
      </c>
      <c r="E429" s="54">
        <f t="shared" ref="E429:E452" si="8">SUM(B429)*D429</f>
        <v>6325.683</v>
      </c>
      <c r="F429" s="86"/>
      <c r="G429" s="122"/>
      <c r="H429" s="73"/>
      <c r="I429" s="121"/>
    </row>
    <row r="430" spans="1:9" thickBot="1" x14ac:dyDescent="0.25">
      <c r="A430" s="128" t="s">
        <v>83</v>
      </c>
      <c r="B430" s="45">
        <v>22372</v>
      </c>
      <c r="C430" s="106" t="s">
        <v>78</v>
      </c>
      <c r="D430" s="216">
        <v>8.5214999999999996</v>
      </c>
      <c r="E430" s="54">
        <f t="shared" si="8"/>
        <v>190642.99799999999</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58.734000000000002</v>
      </c>
      <c r="E432" s="54">
        <f t="shared" si="8"/>
        <v>193763.46600000001</v>
      </c>
      <c r="F432" s="86"/>
      <c r="G432" s="122"/>
      <c r="H432" s="73"/>
      <c r="I432" s="121"/>
    </row>
    <row r="433" spans="1:9" ht="15" x14ac:dyDescent="0.2">
      <c r="A433" s="105" t="s">
        <v>221</v>
      </c>
      <c r="B433" s="45">
        <v>726</v>
      </c>
      <c r="C433" s="106" t="s">
        <v>78</v>
      </c>
      <c r="D433" s="216">
        <v>36.903750000000002</v>
      </c>
      <c r="E433" s="54">
        <f t="shared" si="8"/>
        <v>26792.122500000001</v>
      </c>
      <c r="F433" s="86"/>
      <c r="G433" s="122"/>
      <c r="H433" s="73"/>
      <c r="I433" s="121"/>
    </row>
    <row r="434" spans="1:9" ht="15" x14ac:dyDescent="0.2">
      <c r="A434" s="105" t="s">
        <v>224</v>
      </c>
      <c r="B434" s="45">
        <v>380</v>
      </c>
      <c r="C434" s="106" t="s">
        <v>78</v>
      </c>
      <c r="D434" s="216">
        <v>61.785749999999993</v>
      </c>
      <c r="E434" s="54">
        <f t="shared" si="8"/>
        <v>23478.584999999999</v>
      </c>
      <c r="F434" s="86"/>
      <c r="G434" s="122"/>
      <c r="H434" s="73"/>
      <c r="I434" s="121"/>
    </row>
    <row r="435" spans="1:9" ht="15" x14ac:dyDescent="0.2">
      <c r="A435" s="105" t="s">
        <v>113</v>
      </c>
      <c r="B435" s="45">
        <v>2794</v>
      </c>
      <c r="C435" s="106" t="s">
        <v>78</v>
      </c>
      <c r="D435" s="216">
        <v>33.510749999999994</v>
      </c>
      <c r="E435" s="54">
        <f t="shared" si="8"/>
        <v>93629.035499999984</v>
      </c>
      <c r="F435" s="86"/>
      <c r="G435" s="122"/>
      <c r="H435" s="73"/>
      <c r="I435" s="121"/>
    </row>
    <row r="436" spans="1:9" thickBot="1" x14ac:dyDescent="0.25">
      <c r="A436" s="128" t="s">
        <v>223</v>
      </c>
      <c r="B436" s="45">
        <v>1827</v>
      </c>
      <c r="C436" s="106" t="s">
        <v>78</v>
      </c>
      <c r="D436" s="216">
        <v>58.090499999999999</v>
      </c>
      <c r="E436" s="54">
        <f t="shared" si="8"/>
        <v>106131.3435</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14.10825</v>
      </c>
      <c r="E438" s="54">
        <f t="shared" si="8"/>
        <v>110284.19025</v>
      </c>
      <c r="F438" s="86"/>
      <c r="G438" s="122"/>
      <c r="H438" s="73"/>
      <c r="I438" s="121"/>
    </row>
    <row r="439" spans="1:9" ht="15" x14ac:dyDescent="0.2">
      <c r="A439" s="105" t="s">
        <v>86</v>
      </c>
      <c r="B439" s="45">
        <v>1954</v>
      </c>
      <c r="C439" s="106" t="s">
        <v>78</v>
      </c>
      <c r="D439" s="216">
        <v>23.419499999999999</v>
      </c>
      <c r="E439" s="54">
        <f t="shared" si="8"/>
        <v>45761.703000000001</v>
      </c>
      <c r="F439" s="86"/>
      <c r="G439" s="122"/>
      <c r="H439" s="73"/>
      <c r="I439" s="121"/>
    </row>
    <row r="440" spans="1:9" ht="15" x14ac:dyDescent="0.2">
      <c r="A440" s="100" t="s">
        <v>144</v>
      </c>
      <c r="B440" s="48">
        <v>70</v>
      </c>
      <c r="C440" s="48" t="s">
        <v>138</v>
      </c>
      <c r="D440" s="217">
        <v>165.89625000000001</v>
      </c>
      <c r="E440" s="54">
        <f t="shared" si="8"/>
        <v>11612.737500000001</v>
      </c>
      <c r="F440" s="86"/>
      <c r="G440" s="122"/>
      <c r="H440" s="73"/>
      <c r="I440" s="121"/>
    </row>
    <row r="441" spans="1:9" ht="15" x14ac:dyDescent="0.2">
      <c r="A441" s="105" t="s">
        <v>252</v>
      </c>
      <c r="B441" s="45">
        <v>1330</v>
      </c>
      <c r="C441" s="106" t="s">
        <v>117</v>
      </c>
      <c r="D441" s="216">
        <v>55.964999999999996</v>
      </c>
      <c r="E441" s="54">
        <f t="shared" si="8"/>
        <v>74433.45</v>
      </c>
      <c r="F441" s="86"/>
      <c r="G441" s="122"/>
      <c r="H441" s="73"/>
      <c r="I441" s="121"/>
    </row>
    <row r="442" spans="1:9" thickBot="1" x14ac:dyDescent="0.25">
      <c r="A442" s="128" t="s">
        <v>253</v>
      </c>
      <c r="B442" s="45">
        <v>634</v>
      </c>
      <c r="C442" s="106" t="s">
        <v>117</v>
      </c>
      <c r="D442" s="216">
        <v>67.274999999999991</v>
      </c>
      <c r="E442" s="54">
        <f t="shared" si="8"/>
        <v>42652.349999999991</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2925</v>
      </c>
      <c r="E445" s="54">
        <f t="shared" si="8"/>
        <v>204750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1662257.6642499999</v>
      </c>
      <c r="H454" s="131"/>
      <c r="I454" s="126"/>
    </row>
    <row r="455" spans="1:9" thickBot="1" x14ac:dyDescent="0.25">
      <c r="A455" s="243"/>
      <c r="B455" s="243"/>
      <c r="C455" s="243"/>
      <c r="D455" s="243"/>
      <c r="E455" s="243"/>
      <c r="F455" s="243"/>
      <c r="G455" s="243"/>
      <c r="H455" s="243"/>
      <c r="I455" s="244"/>
    </row>
    <row r="456" spans="1:9" thickBot="1" x14ac:dyDescent="0.25">
      <c r="A456" s="228" t="s">
        <v>165</v>
      </c>
      <c r="B456" s="228"/>
      <c r="C456" s="228"/>
      <c r="D456" s="228"/>
      <c r="E456" s="224"/>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732287.98999999987</v>
      </c>
      <c r="H458" s="33"/>
      <c r="I458" s="147"/>
    </row>
    <row r="459" spans="1:9" ht="15" x14ac:dyDescent="0.2">
      <c r="A459" s="114" t="s">
        <v>147</v>
      </c>
      <c r="B459" s="101"/>
      <c r="C459" s="102"/>
      <c r="D459" s="102"/>
      <c r="E459" s="102"/>
      <c r="F459" s="138"/>
      <c r="G459" s="108">
        <f>SUM(G380,G387,G394,G401,G408,G415,G422)</f>
        <v>522275.34599999996</v>
      </c>
      <c r="H459" s="33"/>
      <c r="I459" s="147"/>
    </row>
    <row r="460" spans="1:9" ht="15" x14ac:dyDescent="0.2">
      <c r="A460" s="114" t="s">
        <v>148</v>
      </c>
      <c r="B460" s="101"/>
      <c r="C460" s="102"/>
      <c r="D460" s="102"/>
      <c r="E460" s="102"/>
      <c r="F460" s="138"/>
      <c r="G460" s="108">
        <f>SUM(G382,G389,G396,G403,G410,G417,G424)</f>
        <v>3403739.2439999999</v>
      </c>
      <c r="H460" s="33"/>
      <c r="I460" s="147"/>
    </row>
    <row r="461" spans="1:9" ht="15" x14ac:dyDescent="0.2">
      <c r="A461" s="114" t="s">
        <v>149</v>
      </c>
      <c r="B461" s="101"/>
      <c r="C461" s="102"/>
      <c r="D461" s="102"/>
      <c r="E461" s="102"/>
      <c r="F461" s="138"/>
      <c r="G461" s="108">
        <f>SUM(G454)</f>
        <v>1662257.6642499999</v>
      </c>
      <c r="H461" s="33"/>
      <c r="I461" s="147"/>
    </row>
    <row r="462" spans="1:9" ht="15" x14ac:dyDescent="0.2">
      <c r="A462" s="114" t="s">
        <v>196</v>
      </c>
      <c r="B462" s="101"/>
      <c r="C462" s="102"/>
      <c r="D462" s="102"/>
      <c r="E462" s="102"/>
      <c r="F462" s="138"/>
      <c r="G462" s="108">
        <f>SUM(G458:G461)*3%</f>
        <v>189616.80732749999</v>
      </c>
      <c r="H462" s="33"/>
      <c r="I462" s="147"/>
    </row>
    <row r="463" spans="1:9" ht="15" x14ac:dyDescent="0.2">
      <c r="A463" s="114" t="s">
        <v>150</v>
      </c>
      <c r="B463" s="101"/>
      <c r="C463" s="102"/>
      <c r="D463" s="102"/>
      <c r="E463" s="102"/>
      <c r="F463" s="138"/>
      <c r="G463" s="108">
        <f>SUM(G458:G462)*E374</f>
        <v>455712.393610425</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6965889.4451879244</v>
      </c>
      <c r="H465" s="148"/>
      <c r="I465" s="149"/>
    </row>
    <row r="466" spans="1:9" thickBot="1" x14ac:dyDescent="0.25">
      <c r="A466" s="29"/>
      <c r="B466" s="30"/>
      <c r="C466" s="31"/>
      <c r="D466" s="31"/>
      <c r="E466" s="31"/>
      <c r="F466" s="32"/>
      <c r="G466" s="33"/>
      <c r="H466" s="33"/>
      <c r="I466" s="31"/>
    </row>
    <row r="467" spans="1:9" ht="24" customHeight="1" thickBot="1" x14ac:dyDescent="0.25">
      <c r="A467" s="229" t="s">
        <v>210</v>
      </c>
      <c r="B467" s="230"/>
      <c r="C467" s="230"/>
      <c r="D467" s="230"/>
      <c r="E467" s="230"/>
      <c r="F467" s="231"/>
      <c r="G467" s="181"/>
    </row>
    <row r="468" spans="1:9" ht="24" customHeight="1" thickBot="1" x14ac:dyDescent="0.25">
      <c r="A468" s="190" t="s">
        <v>180</v>
      </c>
      <c r="B468" s="182"/>
      <c r="C468" s="183"/>
      <c r="D468" s="183"/>
      <c r="E468" s="183"/>
      <c r="F468" s="184"/>
      <c r="G468" s="185">
        <f>SUM(G231)</f>
        <v>6963520.9249433847</v>
      </c>
    </row>
    <row r="469" spans="1:9" ht="24" customHeight="1" thickBot="1" x14ac:dyDescent="0.25">
      <c r="A469" s="224" t="s">
        <v>181</v>
      </c>
      <c r="B469" s="225"/>
      <c r="C469" s="225"/>
      <c r="D469" s="225"/>
      <c r="E469" s="225"/>
      <c r="F469" s="226"/>
      <c r="G469" s="185">
        <f>SUM(G465)</f>
        <v>6965889.4451879244</v>
      </c>
    </row>
    <row r="470" spans="1:9" ht="30.95" customHeight="1" thickBot="1" x14ac:dyDescent="0.25">
      <c r="A470" s="224" t="s">
        <v>226</v>
      </c>
      <c r="B470" s="225"/>
      <c r="C470" s="225"/>
      <c r="D470" s="225"/>
      <c r="E470" s="225"/>
      <c r="F470" s="226"/>
      <c r="G470" s="185">
        <f>SUM(G468:G469)</f>
        <v>13929410.37013131</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BE65E-43EB-438D-ACD8-38283B949059}">
  <ds:schemaRefs>
    <ds:schemaRef ds:uri="http://purl.org/dc/terms/"/>
    <ds:schemaRef ds:uri="e15d18ad-23ba-4dc1-b066-31066473a08e"/>
    <ds:schemaRef ds:uri="633ae1b1-0ef5-4fc6-baa5-ef60bba7f591"/>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67B86E4-01A8-40AA-87F0-53FD89534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2020-01-31T09:23:57Z</cp:lastPrinted>
  <dcterms:created xsi:type="dcterms:W3CDTF">2016-11-01T09:32:28Z</dcterms:created>
  <dcterms:modified xsi:type="dcterms:W3CDTF">2020-06-19T16:54:19Z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