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120" yWindow="-120" windowWidth="19440" windowHeight="11040"/>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7" i="9" l="1"/>
  <c r="B4" i="9"/>
  <c r="B237" i="14"/>
  <c r="B4" i="14"/>
  <c r="B237" i="13"/>
  <c r="B4" i="13"/>
  <c r="B237" i="12"/>
  <c r="B4" i="12"/>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E401" i="14"/>
  <c r="G401" i="14" s="1"/>
  <c r="E396" i="14"/>
  <c r="G396" i="14" s="1"/>
  <c r="E394" i="14"/>
  <c r="G394" i="14" s="1"/>
  <c r="G389" i="14"/>
  <c r="E389" i="14"/>
  <c r="E387" i="14"/>
  <c r="G387"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G184" i="14" s="1"/>
  <c r="E176" i="14"/>
  <c r="G176" i="14" s="1"/>
  <c r="E174" i="14"/>
  <c r="G174" i="14" s="1"/>
  <c r="E169" i="14"/>
  <c r="G169" i="14" s="1"/>
  <c r="E167" i="14"/>
  <c r="G167" i="14" s="1"/>
  <c r="E162" i="14"/>
  <c r="G162" i="14" s="1"/>
  <c r="E160" i="14"/>
  <c r="G160" i="14" s="1"/>
  <c r="E155" i="14"/>
  <c r="G155" i="14" s="1"/>
  <c r="E153" i="14"/>
  <c r="G153" i="14" s="1"/>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G411" i="13" s="1"/>
  <c r="E403" i="13"/>
  <c r="G403" i="13" s="1"/>
  <c r="E401" i="13"/>
  <c r="G401" i="13" s="1"/>
  <c r="E396" i="13"/>
  <c r="G396" i="13" s="1"/>
  <c r="E394" i="13"/>
  <c r="G394" i="13" s="1"/>
  <c r="E389" i="13"/>
  <c r="G389" i="13" s="1"/>
  <c r="E387" i="13"/>
  <c r="G387"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E183" i="13"/>
  <c r="G183" i="13" s="1"/>
  <c r="E181" i="13"/>
  <c r="G181" i="13" s="1"/>
  <c r="E176" i="13"/>
  <c r="G176" i="13" s="1"/>
  <c r="E174" i="13"/>
  <c r="G174" i="13" s="1"/>
  <c r="E169" i="13"/>
  <c r="G169" i="13" s="1"/>
  <c r="E167" i="13"/>
  <c r="G167" i="13" s="1"/>
  <c r="E162" i="13"/>
  <c r="G162" i="13" s="1"/>
  <c r="E160" i="13"/>
  <c r="G160"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G415" i="12"/>
  <c r="E415" i="12"/>
  <c r="E410" i="12"/>
  <c r="G410" i="12" s="1"/>
  <c r="E408" i="12"/>
  <c r="G408" i="12" s="1"/>
  <c r="E403" i="12"/>
  <c r="G403" i="12" s="1"/>
  <c r="E401" i="12"/>
  <c r="G401" i="12" s="1"/>
  <c r="E396" i="12"/>
  <c r="G396" i="12" s="1"/>
  <c r="G394" i="12"/>
  <c r="E394" i="12"/>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B253" i="12" s="1"/>
  <c r="E219" i="12"/>
  <c r="E218" i="12"/>
  <c r="E217" i="12"/>
  <c r="E216" i="12"/>
  <c r="E215" i="12"/>
  <c r="E214" i="12"/>
  <c r="E212" i="12"/>
  <c r="E211" i="12"/>
  <c r="E210" i="12"/>
  <c r="E208" i="12"/>
  <c r="E207" i="12"/>
  <c r="E206" i="12"/>
  <c r="E205" i="12"/>
  <c r="E204" i="12"/>
  <c r="E202" i="12"/>
  <c r="E201" i="12"/>
  <c r="E200" i="12"/>
  <c r="E199" i="12"/>
  <c r="E198" i="12"/>
  <c r="E196" i="12"/>
  <c r="E195" i="12"/>
  <c r="E190" i="12"/>
  <c r="G190" i="12" s="1"/>
  <c r="E188" i="12"/>
  <c r="G188" i="12" s="1"/>
  <c r="E183" i="12"/>
  <c r="G183" i="12" s="1"/>
  <c r="E181" i="12"/>
  <c r="G181" i="12" s="1"/>
  <c r="E176" i="12"/>
  <c r="G176" i="12" s="1"/>
  <c r="E174" i="12"/>
  <c r="G174" i="12" s="1"/>
  <c r="E169" i="12"/>
  <c r="G169" i="12" s="1"/>
  <c r="E167" i="12"/>
  <c r="G167" i="12" s="1"/>
  <c r="E162" i="12"/>
  <c r="G162" i="12" s="1"/>
  <c r="E160" i="12"/>
  <c r="G160" i="12" s="1"/>
  <c r="E155" i="12"/>
  <c r="G155" i="12" s="1"/>
  <c r="E153" i="12"/>
  <c r="G153"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G403" i="11"/>
  <c r="E403" i="11"/>
  <c r="E401" i="11"/>
  <c r="G401" i="11" s="1"/>
  <c r="G404" i="11" s="1"/>
  <c r="E396" i="11"/>
  <c r="G396" i="11" s="1"/>
  <c r="G394" i="11"/>
  <c r="G397" i="11" s="1"/>
  <c r="E394" i="1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E368" i="11" s="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G190" i="11"/>
  <c r="E190" i="11"/>
  <c r="E188" i="11"/>
  <c r="G188" i="11" s="1"/>
  <c r="E183" i="11"/>
  <c r="G183" i="11" s="1"/>
  <c r="E181" i="11"/>
  <c r="G181" i="11" s="1"/>
  <c r="E176" i="11"/>
  <c r="G176" i="11" s="1"/>
  <c r="E174" i="11"/>
  <c r="G174" i="11" s="1"/>
  <c r="E169" i="11"/>
  <c r="G169" i="11" s="1"/>
  <c r="G167" i="11"/>
  <c r="G170" i="11" s="1"/>
  <c r="E167" i="11"/>
  <c r="E162" i="11"/>
  <c r="G162" i="11" s="1"/>
  <c r="G160" i="11"/>
  <c r="E160" i="11"/>
  <c r="E155" i="11"/>
  <c r="G155" i="11" s="1"/>
  <c r="G153" i="11"/>
  <c r="G156" i="11" s="1"/>
  <c r="E153" i="1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G425" i="10" s="1"/>
  <c r="E417" i="10"/>
  <c r="G417" i="10" s="1"/>
  <c r="E415" i="10"/>
  <c r="G415" i="10" s="1"/>
  <c r="E410" i="10"/>
  <c r="G410" i="10" s="1"/>
  <c r="G408" i="10"/>
  <c r="E408" i="10"/>
  <c r="E403" i="10"/>
  <c r="G403" i="10" s="1"/>
  <c r="E401" i="10"/>
  <c r="G401" i="10" s="1"/>
  <c r="G396" i="10"/>
  <c r="E396" i="10"/>
  <c r="G394" i="10"/>
  <c r="G397" i="10" s="1"/>
  <c r="E394" i="10"/>
  <c r="E389" i="10"/>
  <c r="G389" i="10" s="1"/>
  <c r="E387" i="10"/>
  <c r="G387" i="10" s="1"/>
  <c r="G390"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368" i="10" s="1"/>
  <c r="E277" i="10"/>
  <c r="F252" i="10"/>
  <c r="F251" i="10"/>
  <c r="F250" i="10"/>
  <c r="F249" i="10"/>
  <c r="F248" i="10"/>
  <c r="F247" i="10"/>
  <c r="F246" i="10"/>
  <c r="B253" i="10" s="1"/>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G184" i="10" s="1"/>
  <c r="E176" i="10"/>
  <c r="G176" i="10" s="1"/>
  <c r="E174" i="10"/>
  <c r="G174" i="10" s="1"/>
  <c r="E169" i="10"/>
  <c r="G169" i="10" s="1"/>
  <c r="E167" i="10"/>
  <c r="G167" i="10" s="1"/>
  <c r="G162" i="10"/>
  <c r="E162" i="10"/>
  <c r="E160" i="10"/>
  <c r="G160" i="10" s="1"/>
  <c r="G163" i="10" s="1"/>
  <c r="E155" i="10"/>
  <c r="G155" i="10" s="1"/>
  <c r="E153" i="10"/>
  <c r="G153" i="10" s="1"/>
  <c r="G156" i="10" s="1"/>
  <c r="E148" i="10"/>
  <c r="G148" i="10" s="1"/>
  <c r="G146" i="10"/>
  <c r="E146" i="10"/>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B20" i="10" s="1"/>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E410" i="9"/>
  <c r="G410" i="9" s="1"/>
  <c r="E408" i="9"/>
  <c r="G408" i="9" s="1"/>
  <c r="G403" i="9"/>
  <c r="E403" i="9"/>
  <c r="E401" i="9"/>
  <c r="G401" i="9" s="1"/>
  <c r="E396" i="9"/>
  <c r="G396" i="9" s="1"/>
  <c r="E394" i="9"/>
  <c r="G394" i="9" s="1"/>
  <c r="E389" i="9"/>
  <c r="G389" i="9" s="1"/>
  <c r="E387" i="9"/>
  <c r="G387" i="9" s="1"/>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E181" i="9"/>
  <c r="G181" i="9" s="1"/>
  <c r="E176" i="9"/>
  <c r="G176" i="9" s="1"/>
  <c r="E174" i="9"/>
  <c r="G174" i="9" s="1"/>
  <c r="E169" i="9"/>
  <c r="G169" i="9" s="1"/>
  <c r="E167" i="9"/>
  <c r="G167" i="9" s="1"/>
  <c r="E162" i="9"/>
  <c r="G162" i="9" s="1"/>
  <c r="E160" i="9"/>
  <c r="G160" i="9" s="1"/>
  <c r="E155" i="9"/>
  <c r="G155" i="9" s="1"/>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G404" i="9" l="1"/>
  <c r="G397" i="9"/>
  <c r="G404" i="14"/>
  <c r="G397" i="14"/>
  <c r="G390" i="14"/>
  <c r="G404" i="13"/>
  <c r="G390" i="13"/>
  <c r="G397" i="12"/>
  <c r="E368" i="12"/>
  <c r="G458" i="12" s="1"/>
  <c r="G191" i="9"/>
  <c r="G184" i="9"/>
  <c r="G163" i="13"/>
  <c r="G390" i="9"/>
  <c r="G418" i="12"/>
  <c r="G177" i="13"/>
  <c r="G156" i="13"/>
  <c r="G191" i="12"/>
  <c r="G170" i="12"/>
  <c r="G156" i="12"/>
  <c r="G170" i="9"/>
  <c r="G156" i="14"/>
  <c r="G191" i="10"/>
  <c r="B20" i="9"/>
  <c r="G163" i="9"/>
  <c r="G411" i="10"/>
  <c r="G390" i="11"/>
  <c r="B20" i="14"/>
  <c r="E134" i="9"/>
  <c r="G224" i="9" s="1"/>
  <c r="G163" i="11"/>
  <c r="G191" i="11"/>
  <c r="B253" i="11"/>
  <c r="G454" i="11"/>
  <c r="G461" i="11" s="1"/>
  <c r="E368" i="14"/>
  <c r="G458" i="14" s="1"/>
  <c r="G411" i="11"/>
  <c r="G177" i="12"/>
  <c r="G184" i="13"/>
  <c r="G149" i="14"/>
  <c r="G191" i="14"/>
  <c r="B253" i="14"/>
  <c r="G226" i="9"/>
  <c r="G454" i="9"/>
  <c r="G461" i="9" s="1"/>
  <c r="G220" i="10"/>
  <c r="G227" i="10" s="1"/>
  <c r="G404" i="10"/>
  <c r="G220" i="12"/>
  <c r="G227" i="12" s="1"/>
  <c r="G404" i="12"/>
  <c r="B20" i="13"/>
  <c r="G156" i="9"/>
  <c r="E368" i="9"/>
  <c r="G458" i="9" s="1"/>
  <c r="G411" i="9"/>
  <c r="G418" i="10"/>
  <c r="E368" i="13"/>
  <c r="G458" i="13" s="1"/>
  <c r="G177" i="9"/>
  <c r="G220" i="9"/>
  <c r="G227" i="9" s="1"/>
  <c r="B253" i="9"/>
  <c r="G425" i="9"/>
  <c r="B20" i="11"/>
  <c r="G184" i="12"/>
  <c r="G191" i="13"/>
  <c r="B253" i="13"/>
  <c r="G418" i="9"/>
  <c r="B20" i="12"/>
  <c r="E134" i="14"/>
  <c r="G224" i="14" s="1"/>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25" i="14"/>
  <c r="G226" i="14"/>
  <c r="G170" i="14"/>
  <c r="G411" i="14"/>
  <c r="G459" i="14"/>
  <c r="G383" i="14"/>
  <c r="G177" i="14"/>
  <c r="G460" i="14"/>
  <c r="G418" i="14"/>
  <c r="G225" i="14"/>
  <c r="G459" i="13"/>
  <c r="G383" i="13"/>
  <c r="G425" i="13"/>
  <c r="G460" i="13"/>
  <c r="G149" i="13"/>
  <c r="G170" i="13"/>
  <c r="G226" i="13"/>
  <c r="G397" i="13"/>
  <c r="G418" i="13"/>
  <c r="G225" i="13"/>
  <c r="G163" i="12"/>
  <c r="G425" i="12"/>
  <c r="G411" i="12"/>
  <c r="G226" i="12"/>
  <c r="G459" i="12"/>
  <c r="G460" i="12"/>
  <c r="G225" i="12"/>
  <c r="G184" i="11"/>
  <c r="G425" i="11"/>
  <c r="G458" i="11"/>
  <c r="E369" i="11"/>
  <c r="G226" i="11"/>
  <c r="G459" i="11"/>
  <c r="G383" i="11"/>
  <c r="G460" i="11"/>
  <c r="G177" i="11"/>
  <c r="G418" i="11"/>
  <c r="G225" i="11"/>
  <c r="G458" i="10"/>
  <c r="E369" i="10"/>
  <c r="G170" i="10"/>
  <c r="G226" i="10"/>
  <c r="G459" i="10"/>
  <c r="G383" i="10"/>
  <c r="G177" i="10"/>
  <c r="G460" i="10"/>
  <c r="G225" i="10"/>
  <c r="G383" i="9"/>
  <c r="G459" i="9"/>
  <c r="G460" i="9"/>
  <c r="G149" i="9"/>
  <c r="G225" i="9"/>
  <c r="E135" i="9" l="1"/>
  <c r="E369" i="9"/>
  <c r="E369" i="14"/>
  <c r="E135" i="14"/>
  <c r="E369" i="13"/>
  <c r="E369" i="12"/>
  <c r="G224" i="13"/>
  <c r="G228" i="13" s="1"/>
  <c r="G229" i="13" s="1"/>
  <c r="G224" i="12"/>
  <c r="G228" i="12" s="1"/>
  <c r="G229" i="12" s="1"/>
  <c r="G231" i="12" s="1"/>
  <c r="G468" i="12" s="1"/>
  <c r="G224" i="11"/>
  <c r="G228" i="11" s="1"/>
  <c r="G224" i="10"/>
  <c r="G228" i="10" s="1"/>
  <c r="G229" i="10" s="1"/>
  <c r="G228" i="14"/>
  <c r="G462" i="14"/>
  <c r="G463" i="14" s="1"/>
  <c r="G462" i="13"/>
  <c r="G462" i="12"/>
  <c r="G463" i="12" s="1"/>
  <c r="G462" i="11"/>
  <c r="G463" i="11" s="1"/>
  <c r="G462" i="10"/>
  <c r="G463" i="10" s="1"/>
  <c r="G462" i="9"/>
  <c r="G463" i="9" s="1"/>
  <c r="G228" i="9"/>
  <c r="G465" i="9" l="1"/>
  <c r="G469" i="9" s="1"/>
  <c r="G231" i="13"/>
  <c r="G468" i="13"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459" i="7" l="1"/>
  <c r="G460" i="7"/>
  <c r="G226"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<sst xmlns="http://schemas.openxmlformats.org/spreadsheetml/2006/main" count="6553" uniqueCount="270">
  <si>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</si>
  <si>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</si>
  <si>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</si>
  <si>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</si>
  <si>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</si>
  <si>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</si>
  <si>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</si>
  <si>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</si>
  <si>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</si>
  <si>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</si>
  <si>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</si>
  <si>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</si>
  <si>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</si>
  <si>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</si>
  <si>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</si>
  <si>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</si>
  <si>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</si>
  <si>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</si>
  <si>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</si>
  <si>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</si>
  <si>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</si>
  <si>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</si>
  <si>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</si>
  <si>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</si>
  <si>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</si>
  <si>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</si>
  <si>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</si>
  <si>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</si>
  <si>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</si>
  <si>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</si>
  <si>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</si>
  <si>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</si>
  <si>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</si>
  <si>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</si>
  <si>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</si>
  <si>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</si>
  <si>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</si>
  <si>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</si>
  <si>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</si>
  <si>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</si>
  <si>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</si>
  <si>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</si>
  <si>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</si>
  <si>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</si>
  <si>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</si>
  <si>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</si>
  <si>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</si>
  <si>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</si>
  <si>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</si>
  <si>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</si>
  <si>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</si>
  <si>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</si>
  <si>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</si>
  <si>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</si>
  <si>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</si>
  <si>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</si>
  <si>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</si>
  <si>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</si>
  <si>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</si>
  <si>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</si>
  <si>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</si>
  <si>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</si>
  <si>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</si>
  <si>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</si>
  <si>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</si>
  <si>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</si>
  <si>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</si>
  <si>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</si>
  <si>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</si>
  <si>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</si>
  <si>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</si>
  <si>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</si>
  <si>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</si>
  <si>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</si>
  <si>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</si>
  <si>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</si>
  <si>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</si>
  <si>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</si>
  <si>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</si>
  <si>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</si>
  <si>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</si>
  <si>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</si>
  <si>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</si>
  <si>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</si>
  <si>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</si>
  <si>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</si>
  <si>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</si>
  <si>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</si>
  <si>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</si>
  <si>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</si>
  <si>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</si>
  <si>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</si>
  <si>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</si>
  <si>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</si>
  <si>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</si>
  <si>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</si>
  <si>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</si>
  <si>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</si>
  <si>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</si>
  <si>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</si>
  <si>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</si>
  <si>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</si>
  <si>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</si>
  <si>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</si>
  <si>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</si>
  <si>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</si>
  <si>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</si>
  <si>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</si>
  <si>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</si>
  <si>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</si>
  <si>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</si>
  <si>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</si>
  <si>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</si>
  <si>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</si>
  <si>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</si>
  <si>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</si>
  <si>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</si>
  <si>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</si>
  <si>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</si>
  <si>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</si>
  <si>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</si>
  <si>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</si>
  <si>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</si>
  <si>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</si>
  <si>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</si>
  <si>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</si>
  <si>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</si>
  <si>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</si>
  <si>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</si>
  <si>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</si>
  <si>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</si>
  <si>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</si>
  <si>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</si>
  <si>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</si>
  <si>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</si>
  <si>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</si>
  <si>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</si>
  <si>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</si>
  <si>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</si>
  <si>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</si>
  <si>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</si>
  <si>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</si>
  <si>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</si>
  <si>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</si>
  <si>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</si>
  <si>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</si>
  <si>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</si>
  <si>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</si>
  <si>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</si>
  <si>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</si>
  <si>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</si>
  <si>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</si>
  <si>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</si>
  <si>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</si>
  <si>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</si>
  <si>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</si>
  <si>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</si>
  <si>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</si>
  <si>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</si>
  <si>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</si>
  <si>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</si>
  <si>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</si>
  <si>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</si>
  <si>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</si>
  <si>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</si>
  <si>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</si>
  <si>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</si>
  <si>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</si>
  <si>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</si>
  <si>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</si>
  <si>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</si>
  <si>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</si>
  <si>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</si>
  <si>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</si>
  <si>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</si>
  <si>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</si>
  <si>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</si>
  <si>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</si>
  <si>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</si>
  <si>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</si>
  <si>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</si>
  <si>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</si>
  <si>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</si>
  <si>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</si>
  <si>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</si>
  <si>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</si>
  <si>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</si>
  <si>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</si>
  <si>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</si>
  <si>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</si>
  <si>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</si>
  <si>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</si>
  <si>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</si>
  <si>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</si>
  <si>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</si>
  <si>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</si>
  <si>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</si>
  <si>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</si>
  <si>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</si>
  <si>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</si>
  <si>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</si>
  <si>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</si>
  <si>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</si>
  <si>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</si>
  <si>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</si>
  <si>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</si>
  <si>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</si>
  <si>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</si>
  <si>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</si>
  <si>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</si>
  <si>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</si>
  <si>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</si>
  <si>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</si>
  <si>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</si>
  <si>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</si>
  <si>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</si>
  <si>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</si>
  <si>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</si>
  <si>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</si>
  <si>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</si>
  <si>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</si>
  <si>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</si>
  <si>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</si>
  <si>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</si>
  <si>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</si>
  <si>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</si>
  <si>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</si>
  <si>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</si>
  <si>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</si>
  <si>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</si>
  <si>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</si>
  <si>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</si>
  <si>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</si>
  <si>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</si>
  <si>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</si>
  <si>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</si>
  <si>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</si>
  <si>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</si>
  <si>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</si>
  <si>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</si>
  <si>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</si>
  <si>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</si>
  <si>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</si>
  <si>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</si>
  <si>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</si>
  <si>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</si>
  <si>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</si>
  <si>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</si>
  <si>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</si>
  <si>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</si>
  <si>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</si>
  <si>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</si>
  <si>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</si>
  <si>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</si>
  <si>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</si>
  <si>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</si>
  <si>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</si>
  <si>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</si>
  <si>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</si>
  <si>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</si>
  <si>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</si>
  <si>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</si>
  <si>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</si>
  <si>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</si>
  <si>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</si>
  <si>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</si>
  <si>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</si>
  <si>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</si>
  <si>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</si>
  <si>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Esh Construction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</si>
</sst>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0" fillId="0" borderId="0" xfId="0" applyBorder="1" applyAlignment="1">
      <alignment horizontal="left" vertical="center"/>
    </xf>
    <xf numFmtId="0" fontId="19" fillId="5" borderId="1"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Border="1" applyAlignment="1">
      <alignment horizontal="left"/>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view="pageBreakPreview" zoomScaleNormal="100" zoomScaleSheetLayoutView="100" workbookViewId="0">
      <selection activeCell="B4" sqref="B4:G4"/>
    </sheetView>
  </sheetViews>
  <sheetFormatPr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269</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313120</v>
      </c>
    </row>
    <row r="9" spans="1:9" ht="24.95" customHeight="1" x14ac:dyDescent="0.2">
      <c r="A9" s="210" t="s">
        <v>260</v>
      </c>
      <c r="B9" s="211">
        <f>SUM('Low val Lot 2'!G470)</f>
        <v>313120</v>
      </c>
    </row>
    <row r="10" spans="1:9" ht="24.95" customHeight="1" x14ac:dyDescent="0.2">
      <c r="A10" s="210" t="s">
        <v>261</v>
      </c>
      <c r="B10" s="211">
        <f>SUM('Low val Lot 3'!G470)</f>
        <v>313120</v>
      </c>
    </row>
    <row r="11" spans="1:9" ht="24.95" customHeight="1" x14ac:dyDescent="0.2">
      <c r="A11" s="210" t="s">
        <v>262</v>
      </c>
      <c r="B11" s="211">
        <f>SUM('Low val Lot 4'!G470)</f>
        <v>4250565.0735807996</v>
      </c>
    </row>
    <row r="12" spans="1:9" ht="24.95" customHeight="1" x14ac:dyDescent="0.2">
      <c r="A12" s="210" t="s">
        <v>263</v>
      </c>
      <c r="B12" s="211">
        <f>SUM('Low val Lot 5'!G470)</f>
        <v>4250565.0735807996</v>
      </c>
    </row>
    <row r="13" spans="1:9" ht="24.95" customHeight="1" x14ac:dyDescent="0.2">
      <c r="A13" s="210" t="s">
        <v>264</v>
      </c>
      <c r="B13" s="211">
        <f>SUM('Low val Lot 6'!G470)</f>
        <v>4250565.0735807996</v>
      </c>
    </row>
    <row r="14" spans="1:9" ht="24.95" customHeight="1" x14ac:dyDescent="0.2">
      <c r="A14" s="210" t="s">
        <v>265</v>
      </c>
      <c r="B14" s="211">
        <f>SUM('High val Lot 1'!G470)</f>
        <v>1095920</v>
      </c>
    </row>
    <row r="15" spans="1:9" ht="24.95" customHeight="1" x14ac:dyDescent="0.2">
      <c r="A15" s="210" t="s">
        <v>259</v>
      </c>
      <c r="B15" s="211">
        <f>SUM('High val Lot 2'!G470)</f>
        <v>14349351.828177605</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247" zoomScaleNormal="100" zoomScaleSheetLayoutView="100" workbookViewId="0">
      <selection activeCell="B237" sqref="B237:H23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244</v>
      </c>
      <c r="B5" s="9"/>
      <c r="C5" s="28"/>
      <c r="D5" s="291"/>
      <c r="E5" s="291"/>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26" t="s">
        <v>228</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57"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244</v>
      </c>
      <c r="B238" s="9"/>
      <c r="C238" s="28"/>
      <c r="D238" s="291"/>
      <c r="E238" s="291"/>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26" t="s">
        <v>228</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57"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6"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sheet="1" objects="1" scenarios="1" selectLockedCells="1"/>
  <mergeCells count="252">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 ref="F56:I56"/>
    <mergeCell ref="F57:I57"/>
    <mergeCell ref="F58:I58"/>
    <mergeCell ref="F59:I59"/>
    <mergeCell ref="F60:I60"/>
    <mergeCell ref="F61:I61"/>
    <mergeCell ref="F50:I50"/>
    <mergeCell ref="F51:I51"/>
    <mergeCell ref="F52:I52"/>
    <mergeCell ref="F53:I53"/>
    <mergeCell ref="F54:I54"/>
    <mergeCell ref="F55:I55"/>
    <mergeCell ref="F68:I68"/>
    <mergeCell ref="F69:I69"/>
    <mergeCell ref="F70:I70"/>
    <mergeCell ref="F71:I71"/>
    <mergeCell ref="F72:I72"/>
    <mergeCell ref="F73:I73"/>
    <mergeCell ref="F62:I62"/>
    <mergeCell ref="F63:I63"/>
    <mergeCell ref="F64:I64"/>
    <mergeCell ref="F65:I65"/>
    <mergeCell ref="F66:I66"/>
    <mergeCell ref="F67:I67"/>
    <mergeCell ref="F80:I80"/>
    <mergeCell ref="F81:I81"/>
    <mergeCell ref="F82:I82"/>
    <mergeCell ref="F83:I83"/>
    <mergeCell ref="F84:I84"/>
    <mergeCell ref="F85:I85"/>
    <mergeCell ref="F74:I74"/>
    <mergeCell ref="F75:I75"/>
    <mergeCell ref="F76:I76"/>
    <mergeCell ref="F77:I77"/>
    <mergeCell ref="F78:I78"/>
    <mergeCell ref="F79:I79"/>
    <mergeCell ref="F92:I92"/>
    <mergeCell ref="F93:I93"/>
    <mergeCell ref="F94:I94"/>
    <mergeCell ref="F95:I95"/>
    <mergeCell ref="F96:I96"/>
    <mergeCell ref="F97:I97"/>
    <mergeCell ref="F86:I86"/>
    <mergeCell ref="F87:I87"/>
    <mergeCell ref="F88:I88"/>
    <mergeCell ref="F89:I89"/>
    <mergeCell ref="F90:I90"/>
    <mergeCell ref="F91:I91"/>
    <mergeCell ref="F104:I104"/>
    <mergeCell ref="F105:I105"/>
    <mergeCell ref="F106:I106"/>
    <mergeCell ref="F107:I107"/>
    <mergeCell ref="F108:I108"/>
    <mergeCell ref="F109:I109"/>
    <mergeCell ref="F98:I98"/>
    <mergeCell ref="F99:I99"/>
    <mergeCell ref="F100:I100"/>
    <mergeCell ref="F101:I101"/>
    <mergeCell ref="F102:I102"/>
    <mergeCell ref="F103:I103"/>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67:I267"/>
    <mergeCell ref="A192:I192"/>
    <mergeCell ref="A221:I221"/>
    <mergeCell ref="A222:E222"/>
    <mergeCell ref="D238:E238"/>
    <mergeCell ref="A274:I274"/>
    <mergeCell ref="F275:I275"/>
    <mergeCell ref="F276:I276"/>
    <mergeCell ref="F277:I277"/>
    <mergeCell ref="F278:I278"/>
    <mergeCell ref="F279:I279"/>
    <mergeCell ref="A268:I268"/>
    <mergeCell ref="A269:I269"/>
    <mergeCell ref="A270:I270"/>
    <mergeCell ref="A271:I271"/>
    <mergeCell ref="A272:I272"/>
    <mergeCell ref="A273:I273"/>
    <mergeCell ref="F286:I286"/>
    <mergeCell ref="F287:I287"/>
    <mergeCell ref="F288:I288"/>
    <mergeCell ref="F289:I289"/>
    <mergeCell ref="F290:I290"/>
    <mergeCell ref="F291:I291"/>
    <mergeCell ref="F280:I280"/>
    <mergeCell ref="F281:I281"/>
    <mergeCell ref="F282:I282"/>
    <mergeCell ref="F283:I283"/>
    <mergeCell ref="F284:I284"/>
    <mergeCell ref="F285:I285"/>
    <mergeCell ref="F298:I298"/>
    <mergeCell ref="F299:I299"/>
    <mergeCell ref="F300:I300"/>
    <mergeCell ref="F301:I301"/>
    <mergeCell ref="F302:I302"/>
    <mergeCell ref="F303:I303"/>
    <mergeCell ref="F292:I292"/>
    <mergeCell ref="F293:I293"/>
    <mergeCell ref="F294:I294"/>
    <mergeCell ref="F295:I295"/>
    <mergeCell ref="F296:I296"/>
    <mergeCell ref="F297:I297"/>
    <mergeCell ref="F310:I310"/>
    <mergeCell ref="F311:I311"/>
    <mergeCell ref="F312:I312"/>
    <mergeCell ref="F313:I313"/>
    <mergeCell ref="F314:I314"/>
    <mergeCell ref="F315:I315"/>
    <mergeCell ref="F304:I304"/>
    <mergeCell ref="F305:I305"/>
    <mergeCell ref="F306:I306"/>
    <mergeCell ref="F307:I307"/>
    <mergeCell ref="F308:I308"/>
    <mergeCell ref="F309:I309"/>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1"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245</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239</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218"/>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245</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239</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7"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246</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240</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246</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240</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190" zoomScale="110" zoomScaleNormal="100" zoomScaleSheetLayoutView="110" workbookViewId="0">
      <selection activeCell="D196" sqref="D196"/>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tr">
        <f>'Summary Sheet '!B4:G4</f>
        <v>Esh Construction Ltd</v>
      </c>
      <c r="C4" s="221"/>
      <c r="D4" s="221"/>
      <c r="E4" s="221"/>
      <c r="F4" s="221"/>
      <c r="G4" s="221"/>
      <c r="H4" s="221"/>
      <c r="I4" s="5"/>
    </row>
    <row r="5" spans="1:9" ht="30.75" customHeight="1" x14ac:dyDescent="0.25">
      <c r="A5" s="35" t="s">
        <v>247</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241</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v>291</v>
      </c>
      <c r="E43" s="54">
        <f>SUM(B43)*D43</f>
        <v>15132</v>
      </c>
      <c r="F43" s="250"/>
      <c r="G43" s="251"/>
      <c r="H43" s="251"/>
      <c r="I43" s="252"/>
    </row>
    <row r="44" spans="1:11" ht="15.75" customHeight="1" x14ac:dyDescent="0.2">
      <c r="A44" s="55" t="s">
        <v>13</v>
      </c>
      <c r="B44" s="48">
        <v>52</v>
      </c>
      <c r="C44" s="48" t="s">
        <v>27</v>
      </c>
      <c r="D44" s="212">
        <v>337</v>
      </c>
      <c r="E44" s="54">
        <f t="shared" ref="E44:E107" si="1">SUM(B44)*D44</f>
        <v>17524</v>
      </c>
      <c r="F44" s="250"/>
      <c r="G44" s="251"/>
      <c r="H44" s="251"/>
      <c r="I44" s="252"/>
    </row>
    <row r="45" spans="1:11" ht="15.75" customHeight="1" x14ac:dyDescent="0.2">
      <c r="A45" s="55" t="s">
        <v>15</v>
      </c>
      <c r="B45" s="48">
        <v>52</v>
      </c>
      <c r="C45" s="48" t="s">
        <v>27</v>
      </c>
      <c r="D45" s="212">
        <v>225</v>
      </c>
      <c r="E45" s="54">
        <f t="shared" si="1"/>
        <v>11700</v>
      </c>
      <c r="F45" s="250"/>
      <c r="G45" s="251"/>
      <c r="H45" s="251"/>
      <c r="I45" s="252"/>
    </row>
    <row r="46" spans="1:11" ht="15.75" customHeight="1" x14ac:dyDescent="0.2">
      <c r="A46" s="55" t="s">
        <v>16</v>
      </c>
      <c r="B46" s="48">
        <v>52</v>
      </c>
      <c r="C46" s="48" t="s">
        <v>27</v>
      </c>
      <c r="D46" s="212">
        <v>1225</v>
      </c>
      <c r="E46" s="54">
        <f t="shared" si="1"/>
        <v>63700</v>
      </c>
      <c r="F46" s="250"/>
      <c r="G46" s="251"/>
      <c r="H46" s="251"/>
      <c r="I46" s="252"/>
    </row>
    <row r="47" spans="1:11" ht="15.75" customHeight="1" x14ac:dyDescent="0.2">
      <c r="A47" s="55" t="s">
        <v>125</v>
      </c>
      <c r="B47" s="48">
        <v>52</v>
      </c>
      <c r="C47" s="48" t="s">
        <v>27</v>
      </c>
      <c r="D47" s="212">
        <v>694</v>
      </c>
      <c r="E47" s="54">
        <f t="shared" si="1"/>
        <v>36088</v>
      </c>
      <c r="F47" s="250"/>
      <c r="G47" s="251"/>
      <c r="H47" s="251"/>
      <c r="I47" s="252"/>
    </row>
    <row r="48" spans="1:11" ht="15.75" customHeight="1" x14ac:dyDescent="0.2">
      <c r="A48" s="55" t="s">
        <v>123</v>
      </c>
      <c r="B48" s="48">
        <v>52</v>
      </c>
      <c r="C48" s="48" t="s">
        <v>27</v>
      </c>
      <c r="D48" s="212">
        <v>488</v>
      </c>
      <c r="E48" s="54">
        <f t="shared" si="1"/>
        <v>25376</v>
      </c>
      <c r="F48" s="250"/>
      <c r="G48" s="251"/>
      <c r="H48" s="251"/>
      <c r="I48" s="252"/>
    </row>
    <row r="49" spans="1:9" ht="15.75" customHeight="1" x14ac:dyDescent="0.2">
      <c r="A49" s="55" t="s">
        <v>185</v>
      </c>
      <c r="B49" s="48">
        <v>52</v>
      </c>
      <c r="C49" s="48" t="s">
        <v>27</v>
      </c>
      <c r="D49" s="212">
        <v>635</v>
      </c>
      <c r="E49" s="54">
        <f t="shared" si="1"/>
        <v>33020</v>
      </c>
      <c r="F49" s="250"/>
      <c r="G49" s="251"/>
      <c r="H49" s="251"/>
      <c r="I49" s="252"/>
    </row>
    <row r="50" spans="1:9" ht="15.75" customHeight="1" x14ac:dyDescent="0.2">
      <c r="A50" s="55" t="s">
        <v>18</v>
      </c>
      <c r="B50" s="48">
        <v>52</v>
      </c>
      <c r="C50" s="48" t="s">
        <v>27</v>
      </c>
      <c r="D50" s="212">
        <v>179</v>
      </c>
      <c r="E50" s="54">
        <f t="shared" si="1"/>
        <v>9308</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4000</v>
      </c>
      <c r="E53" s="54">
        <f t="shared" si="1"/>
        <v>4000</v>
      </c>
      <c r="F53" s="250"/>
      <c r="G53" s="251"/>
      <c r="H53" s="251"/>
      <c r="I53" s="252"/>
    </row>
    <row r="54" spans="1:9" ht="15.75" customHeight="1" x14ac:dyDescent="0.2">
      <c r="A54" s="55" t="s">
        <v>45</v>
      </c>
      <c r="B54" s="48">
        <v>52</v>
      </c>
      <c r="C54" s="48" t="s">
        <v>27</v>
      </c>
      <c r="D54" s="212">
        <v>49</v>
      </c>
      <c r="E54" s="54">
        <f t="shared" si="1"/>
        <v>2548</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v>42</v>
      </c>
      <c r="E56" s="54">
        <f t="shared" si="1"/>
        <v>2184</v>
      </c>
      <c r="F56" s="250"/>
      <c r="G56" s="251"/>
      <c r="H56" s="251"/>
      <c r="I56" s="252"/>
    </row>
    <row r="57" spans="1:9" ht="15.75" customHeight="1" x14ac:dyDescent="0.2">
      <c r="A57" s="58" t="s">
        <v>22</v>
      </c>
      <c r="B57" s="48">
        <v>52</v>
      </c>
      <c r="C57" s="48" t="s">
        <v>27</v>
      </c>
      <c r="D57" s="212">
        <v>48</v>
      </c>
      <c r="E57" s="54">
        <f t="shared" si="1"/>
        <v>2496</v>
      </c>
      <c r="F57" s="250"/>
      <c r="G57" s="251"/>
      <c r="H57" s="251"/>
      <c r="I57" s="252"/>
    </row>
    <row r="58" spans="1:9" ht="15.75" customHeight="1" x14ac:dyDescent="0.2">
      <c r="A58" s="58" t="s">
        <v>23</v>
      </c>
      <c r="B58" s="48">
        <v>52</v>
      </c>
      <c r="C58" s="48" t="s">
        <v>27</v>
      </c>
      <c r="D58" s="212">
        <v>59</v>
      </c>
      <c r="E58" s="54">
        <f t="shared" si="1"/>
        <v>3068</v>
      </c>
      <c r="F58" s="250"/>
      <c r="G58" s="251"/>
      <c r="H58" s="251"/>
      <c r="I58" s="252"/>
    </row>
    <row r="59" spans="1:9" ht="15.75" customHeight="1" x14ac:dyDescent="0.2">
      <c r="A59" s="58" t="s">
        <v>48</v>
      </c>
      <c r="B59" s="48">
        <v>52</v>
      </c>
      <c r="C59" s="48" t="s">
        <v>27</v>
      </c>
      <c r="D59" s="212">
        <v>10.5</v>
      </c>
      <c r="E59" s="54">
        <f t="shared" si="1"/>
        <v>546</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v>25</v>
      </c>
      <c r="E62" s="54">
        <f t="shared" si="1"/>
        <v>1300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v>750</v>
      </c>
      <c r="E64" s="54">
        <f t="shared" si="1"/>
        <v>750</v>
      </c>
      <c r="F64" s="250"/>
      <c r="G64" s="251"/>
      <c r="H64" s="251"/>
      <c r="I64" s="252"/>
    </row>
    <row r="65" spans="1:9" ht="15.75" customHeight="1" thickBot="1" x14ac:dyDescent="0.25">
      <c r="A65" s="169" t="s">
        <v>195</v>
      </c>
      <c r="B65" s="168">
        <v>1</v>
      </c>
      <c r="C65" s="48" t="s">
        <v>31</v>
      </c>
      <c r="D65" s="212">
        <v>750</v>
      </c>
      <c r="E65" s="54">
        <f t="shared" si="1"/>
        <v>750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100</v>
      </c>
      <c r="E67" s="188">
        <f t="shared" si="1"/>
        <v>5200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11250</v>
      </c>
      <c r="E69" s="54">
        <f t="shared" si="1"/>
        <v>11250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v>8250</v>
      </c>
      <c r="E71" s="54">
        <f t="shared" si="1"/>
        <v>8250</v>
      </c>
      <c r="F71" s="250"/>
      <c r="G71" s="251"/>
      <c r="H71" s="251"/>
      <c r="I71" s="252"/>
    </row>
    <row r="72" spans="1:9" ht="15.75" customHeight="1" x14ac:dyDescent="0.2">
      <c r="A72" s="55" t="s">
        <v>52</v>
      </c>
      <c r="B72" s="48">
        <v>1</v>
      </c>
      <c r="C72" s="168" t="s">
        <v>77</v>
      </c>
      <c r="D72" s="212">
        <v>8812.5</v>
      </c>
      <c r="E72" s="54">
        <f t="shared" si="1"/>
        <v>8812.5</v>
      </c>
      <c r="F72" s="250"/>
      <c r="G72" s="251"/>
      <c r="H72" s="251"/>
      <c r="I72" s="252"/>
    </row>
    <row r="73" spans="1:9" ht="15.75" customHeight="1" thickBot="1" x14ac:dyDescent="0.25">
      <c r="A73" s="55" t="s">
        <v>98</v>
      </c>
      <c r="B73" s="168">
        <v>1</v>
      </c>
      <c r="C73" s="48" t="s">
        <v>77</v>
      </c>
      <c r="D73" s="212">
        <v>2000</v>
      </c>
      <c r="E73" s="54">
        <f t="shared" si="1"/>
        <v>2000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59.25</v>
      </c>
      <c r="E75" s="54">
        <f t="shared" si="1"/>
        <v>3081</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v>100</v>
      </c>
      <c r="E77" s="54">
        <f t="shared" si="1"/>
        <v>5200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v>350</v>
      </c>
      <c r="E84" s="54">
        <f t="shared" si="1"/>
        <v>18200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v>1125</v>
      </c>
      <c r="E86" s="54">
        <f t="shared" si="1"/>
        <v>29250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v>270</v>
      </c>
      <c r="E90" s="54">
        <f t="shared" si="1"/>
        <v>7020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v>50</v>
      </c>
      <c r="E92" s="54">
        <f t="shared" si="1"/>
        <v>1300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60000</v>
      </c>
      <c r="E98" s="54">
        <f t="shared" si="1"/>
        <v>60000</v>
      </c>
      <c r="F98" s="250"/>
      <c r="G98" s="251"/>
      <c r="H98" s="251"/>
      <c r="I98" s="252"/>
    </row>
    <row r="99" spans="1:9" ht="15.75" customHeight="1" x14ac:dyDescent="0.2">
      <c r="A99" s="59" t="s">
        <v>105</v>
      </c>
      <c r="B99" s="168">
        <v>1</v>
      </c>
      <c r="C99" s="48" t="s">
        <v>77</v>
      </c>
      <c r="D99" s="212">
        <v>6000</v>
      </c>
      <c r="E99" s="54">
        <f t="shared" si="1"/>
        <v>6000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1000</v>
      </c>
      <c r="E102" s="54">
        <f t="shared" si="1"/>
        <v>1000</v>
      </c>
      <c r="F102" s="250"/>
      <c r="G102" s="251"/>
      <c r="H102" s="251"/>
      <c r="I102" s="252"/>
    </row>
    <row r="103" spans="1:9" ht="15.75" customHeight="1" x14ac:dyDescent="0.2">
      <c r="A103" s="57" t="s">
        <v>107</v>
      </c>
      <c r="B103" s="48">
        <v>1</v>
      </c>
      <c r="C103" s="48" t="s">
        <v>77</v>
      </c>
      <c r="D103" s="212">
        <v>1550</v>
      </c>
      <c r="E103" s="54">
        <f t="shared" si="1"/>
        <v>1550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v>600</v>
      </c>
      <c r="E105" s="54">
        <f t="shared" si="1"/>
        <v>600</v>
      </c>
      <c r="F105" s="250"/>
      <c r="G105" s="251"/>
      <c r="H105" s="251"/>
      <c r="I105" s="252"/>
    </row>
    <row r="106" spans="1:9" ht="15.75" customHeight="1" x14ac:dyDescent="0.2">
      <c r="A106" s="57" t="s">
        <v>66</v>
      </c>
      <c r="B106" s="48">
        <v>1</v>
      </c>
      <c r="C106" s="48" t="s">
        <v>77</v>
      </c>
      <c r="D106" s="212">
        <v>1500</v>
      </c>
      <c r="E106" s="54">
        <f t="shared" si="1"/>
        <v>1500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v>2600</v>
      </c>
      <c r="E108" s="54">
        <f t="shared" ref="E108:E132" si="2">SUM(B108)*D108</f>
        <v>2600</v>
      </c>
      <c r="F108" s="250"/>
      <c r="G108" s="251"/>
      <c r="H108" s="251"/>
      <c r="I108" s="252"/>
    </row>
    <row r="109" spans="1:9" ht="15.75" customHeight="1" x14ac:dyDescent="0.2">
      <c r="A109" s="57" t="s">
        <v>132</v>
      </c>
      <c r="B109" s="171">
        <v>15</v>
      </c>
      <c r="C109" s="48" t="s">
        <v>138</v>
      </c>
      <c r="D109" s="212">
        <v>80</v>
      </c>
      <c r="E109" s="54">
        <f t="shared" si="2"/>
        <v>1200</v>
      </c>
      <c r="F109" s="250" t="s">
        <v>206</v>
      </c>
      <c r="G109" s="251"/>
      <c r="H109" s="251"/>
      <c r="I109" s="252"/>
    </row>
    <row r="110" spans="1:9" ht="15.75" customHeight="1" x14ac:dyDescent="0.2">
      <c r="A110" s="57" t="s">
        <v>140</v>
      </c>
      <c r="B110" s="48">
        <v>1</v>
      </c>
      <c r="C110" s="48" t="s">
        <v>77</v>
      </c>
      <c r="D110" s="212">
        <v>7350</v>
      </c>
      <c r="E110" s="54">
        <f t="shared" si="2"/>
        <v>7350</v>
      </c>
      <c r="F110" s="250" t="s">
        <v>235</v>
      </c>
      <c r="G110" s="251"/>
      <c r="H110" s="251"/>
      <c r="I110" s="252"/>
    </row>
    <row r="111" spans="1:9" ht="15.75" customHeight="1" thickBot="1" x14ac:dyDescent="0.25">
      <c r="A111" s="57" t="s">
        <v>190</v>
      </c>
      <c r="B111" s="168">
        <v>1</v>
      </c>
      <c r="C111" s="48" t="s">
        <v>77</v>
      </c>
      <c r="D111" s="212">
        <v>12000</v>
      </c>
      <c r="E111" s="54">
        <f t="shared" si="2"/>
        <v>12000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v>1000</v>
      </c>
      <c r="E116" s="54">
        <f t="shared" si="2"/>
        <v>1000</v>
      </c>
      <c r="F116" s="250"/>
      <c r="G116" s="251"/>
      <c r="H116" s="251"/>
      <c r="I116" s="252"/>
    </row>
    <row r="117" spans="1:9" ht="15.75" customHeight="1" thickBot="1" x14ac:dyDescent="0.25">
      <c r="A117" s="57" t="s">
        <v>71</v>
      </c>
      <c r="B117" s="168">
        <v>1</v>
      </c>
      <c r="C117" s="48" t="s">
        <v>77</v>
      </c>
      <c r="D117" s="212">
        <v>1640</v>
      </c>
      <c r="E117" s="54">
        <f t="shared" si="2"/>
        <v>1640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v>4400</v>
      </c>
      <c r="E120" s="54">
        <f t="shared" si="2"/>
        <v>4400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v>185</v>
      </c>
      <c r="E122" s="54">
        <f t="shared" si="2"/>
        <v>370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v>75</v>
      </c>
      <c r="E124" s="54">
        <f t="shared" si="2"/>
        <v>1500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100</v>
      </c>
      <c r="E130" s="54">
        <f t="shared" si="2"/>
        <v>2000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433763.5</v>
      </c>
      <c r="F134" s="244"/>
      <c r="G134" s="245"/>
      <c r="H134" s="245"/>
      <c r="I134" s="246"/>
    </row>
    <row r="135" spans="1:9" ht="23.25" customHeight="1" thickTop="1" thickBot="1" x14ac:dyDescent="0.25">
      <c r="A135" s="60" t="s">
        <v>157</v>
      </c>
      <c r="B135" s="61"/>
      <c r="C135" s="62"/>
      <c r="D135" s="63"/>
      <c r="E135" s="64">
        <f>SUM(E134)/B23</f>
        <v>8341.6057692307695</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0.01</v>
      </c>
      <c r="F139" s="301"/>
      <c r="G139" s="302"/>
      <c r="H139" s="302"/>
      <c r="I139" s="303"/>
    </row>
    <row r="140" spans="1:9" ht="23.25" customHeight="1" thickTop="1" thickBot="1" x14ac:dyDescent="0.25">
      <c r="A140" s="60" t="s">
        <v>142</v>
      </c>
      <c r="B140" s="61"/>
      <c r="C140" s="62"/>
      <c r="D140" s="63"/>
      <c r="E140" s="103">
        <f>SUM(E138:E139)</f>
        <v>0.04</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178.86</v>
      </c>
      <c r="E146" s="86">
        <f>SUM(B146)*D146</f>
        <v>10946.232000000002</v>
      </c>
      <c r="F146" s="90">
        <v>4</v>
      </c>
      <c r="G146" s="91">
        <f>SUM(E146*F146)</f>
        <v>43784.928000000007</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724.24</v>
      </c>
      <c r="E148" s="86">
        <f>SUM(B148)*D148</f>
        <v>44323.488000000005</v>
      </c>
      <c r="F148" s="93">
        <v>4</v>
      </c>
      <c r="G148" s="94">
        <f>SUM(E148*F148)</f>
        <v>177293.95200000002</v>
      </c>
      <c r="H148" s="88"/>
      <c r="I148" s="83"/>
    </row>
    <row r="149" spans="1:9" thickBot="1" x14ac:dyDescent="0.25">
      <c r="A149" s="95" t="s">
        <v>169</v>
      </c>
      <c r="B149" s="47"/>
      <c r="C149" s="96"/>
      <c r="D149" s="96"/>
      <c r="E149" s="96"/>
      <c r="F149" s="97"/>
      <c r="G149" s="98">
        <f>SUM(G146:G148)</f>
        <v>221078.88000000003</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86.68</v>
      </c>
      <c r="E153" s="86">
        <f>SUM(B153)*D153</f>
        <v>6076.268</v>
      </c>
      <c r="F153" s="90">
        <v>4</v>
      </c>
      <c r="G153" s="91">
        <f>SUM(E153*F153)</f>
        <v>24305.072</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652.26</v>
      </c>
      <c r="E155" s="86">
        <f>SUM(B155)*D155</f>
        <v>45723.425999999992</v>
      </c>
      <c r="F155" s="93">
        <v>4</v>
      </c>
      <c r="G155" s="94">
        <f>SUM(E155*F155)</f>
        <v>182893.70399999997</v>
      </c>
      <c r="H155" s="88"/>
      <c r="I155" s="83"/>
    </row>
    <row r="156" spans="1:9" thickBot="1" x14ac:dyDescent="0.25">
      <c r="A156" s="95" t="s">
        <v>170</v>
      </c>
      <c r="B156" s="47"/>
      <c r="C156" s="96"/>
      <c r="D156" s="96"/>
      <c r="E156" s="96"/>
      <c r="F156" s="97"/>
      <c r="G156" s="98">
        <f>SUM(G153:G155)</f>
        <v>207198.77599999995</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83.91</v>
      </c>
      <c r="E160" s="86">
        <f>SUM(B160)*D160</f>
        <v>6721.1909999999989</v>
      </c>
      <c r="F160" s="90">
        <v>2</v>
      </c>
      <c r="G160" s="91">
        <f>SUM(E160*F160)</f>
        <v>13442.381999999998</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621.01</v>
      </c>
      <c r="E162" s="86">
        <f>SUM(B162)*D162</f>
        <v>49742.900999999998</v>
      </c>
      <c r="F162" s="93">
        <v>2</v>
      </c>
      <c r="G162" s="94">
        <f>SUM(E162*F162)</f>
        <v>99485.801999999996</v>
      </c>
      <c r="H162" s="88"/>
      <c r="I162" s="83"/>
    </row>
    <row r="163" spans="1:9" thickBot="1" x14ac:dyDescent="0.25">
      <c r="A163" s="142" t="s">
        <v>171</v>
      </c>
      <c r="B163" s="143"/>
      <c r="C163" s="144"/>
      <c r="D163" s="144"/>
      <c r="E163" s="144"/>
      <c r="F163" s="145"/>
      <c r="G163" s="146">
        <f>SUM(G160:G162)</f>
        <v>112928.18399999999</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80.86</v>
      </c>
      <c r="E167" s="86">
        <f>SUM(B167)*D167</f>
        <v>6848.8420000000006</v>
      </c>
      <c r="F167" s="90">
        <v>4</v>
      </c>
      <c r="G167" s="91">
        <f>SUM(E167*F167)</f>
        <v>27395.368000000002</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601.24</v>
      </c>
      <c r="E169" s="86">
        <f>SUM(B169)*D169</f>
        <v>50925.028000000006</v>
      </c>
      <c r="F169" s="93">
        <v>4</v>
      </c>
      <c r="G169" s="94">
        <f>SUM(E169*F169)</f>
        <v>203700.11200000002</v>
      </c>
      <c r="H169" s="88"/>
      <c r="I169" s="83"/>
    </row>
    <row r="170" spans="1:9" thickBot="1" x14ac:dyDescent="0.25">
      <c r="A170" s="95" t="s">
        <v>172</v>
      </c>
      <c r="B170" s="47"/>
      <c r="C170" s="96"/>
      <c r="D170" s="96"/>
      <c r="E170" s="96"/>
      <c r="F170" s="97"/>
      <c r="G170" s="98">
        <f>SUM(G167:G169)</f>
        <v>231095.48000000004</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80.099999999999994</v>
      </c>
      <c r="E174" s="86">
        <f>SUM(B174)*D174</f>
        <v>7505.37</v>
      </c>
      <c r="F174" s="90">
        <v>2</v>
      </c>
      <c r="G174" s="91">
        <f>SUM(E174*F174)</f>
        <v>15010.74</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557.42999999999995</v>
      </c>
      <c r="E176" s="86">
        <f>SUM(B176)*D176</f>
        <v>52231.190999999999</v>
      </c>
      <c r="F176" s="93">
        <v>2</v>
      </c>
      <c r="G176" s="94">
        <f>SUM(E176*F176)</f>
        <v>104462.382</v>
      </c>
      <c r="H176" s="88"/>
      <c r="I176" s="83"/>
    </row>
    <row r="177" spans="1:9" thickBot="1" x14ac:dyDescent="0.25">
      <c r="A177" s="95" t="s">
        <v>173</v>
      </c>
      <c r="B177" s="47"/>
      <c r="C177" s="96"/>
      <c r="D177" s="96"/>
      <c r="E177" s="96"/>
      <c r="F177" s="97"/>
      <c r="G177" s="98">
        <f>SUM(G174:G176)</f>
        <v>119473.122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79.52</v>
      </c>
      <c r="E181" s="86">
        <f>SUM(B181)*D181</f>
        <v>7785.0079999999998</v>
      </c>
      <c r="F181" s="90">
        <v>2</v>
      </c>
      <c r="G181" s="91">
        <f>SUM(E181*F181)</f>
        <v>15570.016</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v>550.04999999999995</v>
      </c>
      <c r="E183" s="86">
        <f>SUM(B183)*D183</f>
        <v>53849.894999999997</v>
      </c>
      <c r="F183" s="93">
        <v>2</v>
      </c>
      <c r="G183" s="94">
        <f>SUM(E183*F183)</f>
        <v>107699.79</v>
      </c>
      <c r="H183" s="88"/>
      <c r="I183" s="83"/>
    </row>
    <row r="184" spans="1:9" thickBot="1" x14ac:dyDescent="0.25">
      <c r="A184" s="95" t="s">
        <v>174</v>
      </c>
      <c r="B184" s="47"/>
      <c r="C184" s="96"/>
      <c r="D184" s="96"/>
      <c r="E184" s="96"/>
      <c r="F184" s="97"/>
      <c r="G184" s="98">
        <f>SUM(G181:G183)</f>
        <v>123269.806</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77.61</v>
      </c>
      <c r="E188" s="86">
        <f>SUM(B188)*D188</f>
        <v>8420.6849999999995</v>
      </c>
      <c r="F188" s="90">
        <v>2</v>
      </c>
      <c r="G188" s="91">
        <f>SUM(E188*F188)</f>
        <v>16841.37</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527.33000000000004</v>
      </c>
      <c r="E190" s="86">
        <f>SUM(B190)*D190</f>
        <v>57215.305000000008</v>
      </c>
      <c r="F190" s="93">
        <v>2</v>
      </c>
      <c r="G190" s="94">
        <f>SUM(E190*F190)</f>
        <v>114430.61000000002</v>
      </c>
      <c r="H190" s="88"/>
      <c r="I190" s="83"/>
    </row>
    <row r="191" spans="1:9" thickBot="1" x14ac:dyDescent="0.25">
      <c r="A191" s="95" t="s">
        <v>175</v>
      </c>
      <c r="B191" s="47"/>
      <c r="C191" s="96"/>
      <c r="D191" s="96"/>
      <c r="E191" s="96"/>
      <c r="F191" s="97"/>
      <c r="G191" s="98">
        <f>SUM(G188:G190)</f>
        <v>131271.98000000001</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8</v>
      </c>
      <c r="E195" s="86">
        <f>SUM(B195)*D195</f>
        <v>39376</v>
      </c>
      <c r="F195" s="86"/>
      <c r="G195" s="122"/>
      <c r="H195" s="73"/>
      <c r="I195" s="121"/>
    </row>
    <row r="196" spans="1:9" thickBot="1" x14ac:dyDescent="0.25">
      <c r="A196" s="128" t="s">
        <v>83</v>
      </c>
      <c r="B196" s="45">
        <v>4922</v>
      </c>
      <c r="C196" s="106" t="s">
        <v>78</v>
      </c>
      <c r="D196" s="216">
        <v>0.5</v>
      </c>
      <c r="E196" s="86">
        <f t="shared" ref="E196:E218" si="3">SUM(B196)*D196</f>
        <v>2461</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92</v>
      </c>
      <c r="E198" s="86">
        <f t="shared" si="3"/>
        <v>52900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45</v>
      </c>
      <c r="E200" s="86">
        <f t="shared" si="3"/>
        <v>3780</v>
      </c>
      <c r="F200" s="86"/>
      <c r="G200" s="122"/>
      <c r="H200" s="73"/>
      <c r="I200" s="121"/>
    </row>
    <row r="201" spans="1:9" ht="15" x14ac:dyDescent="0.2">
      <c r="A201" s="105" t="s">
        <v>113</v>
      </c>
      <c r="B201" s="45">
        <v>441</v>
      </c>
      <c r="C201" s="106" t="s">
        <v>78</v>
      </c>
      <c r="D201" s="216">
        <v>35</v>
      </c>
      <c r="E201" s="86">
        <f t="shared" si="3"/>
        <v>15435</v>
      </c>
      <c r="F201" s="86"/>
      <c r="G201" s="122"/>
      <c r="H201" s="73"/>
      <c r="I201" s="121"/>
    </row>
    <row r="202" spans="1:9" thickBot="1" x14ac:dyDescent="0.25">
      <c r="A202" s="128" t="s">
        <v>223</v>
      </c>
      <c r="B202" s="45">
        <v>541</v>
      </c>
      <c r="C202" s="106" t="s">
        <v>78</v>
      </c>
      <c r="D202" s="216">
        <v>68</v>
      </c>
      <c r="E202" s="86">
        <f t="shared" si="3"/>
        <v>36788</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12.18</v>
      </c>
      <c r="E204" s="86">
        <f t="shared" si="3"/>
        <v>21863.1</v>
      </c>
      <c r="F204" s="86"/>
      <c r="G204" s="122"/>
      <c r="H204" s="73"/>
      <c r="I204" s="121"/>
    </row>
    <row r="205" spans="1:9" ht="15" x14ac:dyDescent="0.2">
      <c r="A205" s="105" t="s">
        <v>86</v>
      </c>
      <c r="B205" s="45">
        <v>449</v>
      </c>
      <c r="C205" s="106" t="s">
        <v>78</v>
      </c>
      <c r="D205" s="216">
        <v>19</v>
      </c>
      <c r="E205" s="86">
        <f t="shared" si="3"/>
        <v>8531</v>
      </c>
      <c r="F205" s="86"/>
      <c r="G205" s="122"/>
      <c r="H205" s="73"/>
      <c r="I205" s="121"/>
    </row>
    <row r="206" spans="1:9" ht="15" x14ac:dyDescent="0.2">
      <c r="A206" s="100" t="s">
        <v>144</v>
      </c>
      <c r="B206" s="48">
        <v>20</v>
      </c>
      <c r="C206" s="48" t="s">
        <v>138</v>
      </c>
      <c r="D206" s="217">
        <v>140</v>
      </c>
      <c r="E206" s="86">
        <f t="shared" si="3"/>
        <v>2800</v>
      </c>
      <c r="F206" s="86"/>
      <c r="G206" s="122"/>
      <c r="H206" s="73"/>
      <c r="I206" s="121"/>
    </row>
    <row r="207" spans="1:9" ht="15" x14ac:dyDescent="0.2">
      <c r="A207" s="105" t="s">
        <v>252</v>
      </c>
      <c r="B207" s="45">
        <v>307</v>
      </c>
      <c r="C207" s="106" t="s">
        <v>117</v>
      </c>
      <c r="D207" s="216">
        <v>47</v>
      </c>
      <c r="E207" s="86">
        <f t="shared" si="3"/>
        <v>14429</v>
      </c>
      <c r="F207" s="86"/>
      <c r="G207" s="122"/>
      <c r="H207" s="73"/>
      <c r="I207" s="121"/>
    </row>
    <row r="208" spans="1:9" thickBot="1" x14ac:dyDescent="0.25">
      <c r="A208" s="128" t="s">
        <v>253</v>
      </c>
      <c r="B208" s="45">
        <v>276</v>
      </c>
      <c r="C208" s="106" t="s">
        <v>117</v>
      </c>
      <c r="D208" s="216">
        <v>52</v>
      </c>
      <c r="E208" s="86">
        <f t="shared" si="3"/>
        <v>14352</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2000</v>
      </c>
      <c r="E211" s="86">
        <f t="shared" si="3"/>
        <v>40000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404715.1</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433763.5</v>
      </c>
      <c r="H224" s="33"/>
      <c r="I224" s="147"/>
    </row>
    <row r="225" spans="1:9" s="30" customFormat="1" ht="15" x14ac:dyDescent="0.2">
      <c r="A225" s="114" t="s">
        <v>147</v>
      </c>
      <c r="B225" s="101"/>
      <c r="C225" s="102"/>
      <c r="D225" s="102"/>
      <c r="E225" s="102"/>
      <c r="F225" s="138"/>
      <c r="G225" s="108">
        <f>SUM(G146,G153,G160,G167,G174,G181,G188)</f>
        <v>156349.87599999999</v>
      </c>
      <c r="H225" s="33"/>
      <c r="I225" s="147"/>
    </row>
    <row r="226" spans="1:9" s="30" customFormat="1" ht="15" x14ac:dyDescent="0.2">
      <c r="A226" s="114" t="s">
        <v>148</v>
      </c>
      <c r="B226" s="101"/>
      <c r="C226" s="102"/>
      <c r="D226" s="102"/>
      <c r="E226" s="102"/>
      <c r="F226" s="138"/>
      <c r="G226" s="108">
        <f>SUM(G148,G155,G162,G169,G176,G183,G190)</f>
        <v>989966.35200000007</v>
      </c>
      <c r="H226" s="33"/>
      <c r="I226" s="147"/>
    </row>
    <row r="227" spans="1:9" s="30" customFormat="1" ht="15" x14ac:dyDescent="0.2">
      <c r="A227" s="114" t="s">
        <v>149</v>
      </c>
      <c r="B227" s="101"/>
      <c r="C227" s="102"/>
      <c r="D227" s="102"/>
      <c r="E227" s="102"/>
      <c r="F227" s="138"/>
      <c r="G227" s="108">
        <f>SUM(G220)</f>
        <v>404715.1</v>
      </c>
      <c r="H227" s="33"/>
      <c r="I227" s="147"/>
    </row>
    <row r="228" spans="1:9" s="30" customFormat="1" ht="15" x14ac:dyDescent="0.2">
      <c r="A228" s="114" t="s">
        <v>196</v>
      </c>
      <c r="B228" s="153"/>
      <c r="C228" s="102"/>
      <c r="D228" s="102"/>
      <c r="E228" s="102"/>
      <c r="F228" s="138"/>
      <c r="G228" s="108">
        <f>SUM(G224:G227)*3%</f>
        <v>59543.844840000005</v>
      </c>
      <c r="H228" s="33"/>
      <c r="I228" s="147"/>
    </row>
    <row r="229" spans="1:9" s="30" customFormat="1" ht="15" x14ac:dyDescent="0.2">
      <c r="A229" s="114" t="s">
        <v>197</v>
      </c>
      <c r="B229" s="101"/>
      <c r="C229" s="102"/>
      <c r="D229" s="102"/>
      <c r="E229" s="102"/>
      <c r="F229" s="138"/>
      <c r="G229" s="108">
        <f>SUM(G224:G228)*E140</f>
        <v>81773.546913600003</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2126112.2197536002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tr">
        <f>'Summary Sheet '!B4:G4</f>
        <v>Esh Construction Ltd</v>
      </c>
      <c r="C237" s="221"/>
      <c r="D237" s="221"/>
      <c r="E237" s="221"/>
      <c r="F237" s="221"/>
      <c r="G237" s="221"/>
      <c r="H237" s="221"/>
      <c r="I237" s="5"/>
    </row>
    <row r="238" spans="1:9" s="30" customFormat="1" ht="28.5" customHeight="1" x14ac:dyDescent="0.25">
      <c r="A238" s="35" t="s">
        <v>247</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241</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291</v>
      </c>
      <c r="E277" s="54">
        <f>SUM(B277)*D277</f>
        <v>11640</v>
      </c>
      <c r="F277" s="250"/>
      <c r="G277" s="251"/>
      <c r="H277" s="251"/>
      <c r="I277" s="252"/>
    </row>
    <row r="278" spans="1:9" s="30" customFormat="1" ht="15" x14ac:dyDescent="0.2">
      <c r="A278" s="55" t="s">
        <v>13</v>
      </c>
      <c r="B278" s="48">
        <v>40</v>
      </c>
      <c r="C278" s="48" t="s">
        <v>27</v>
      </c>
      <c r="D278" s="212">
        <v>337</v>
      </c>
      <c r="E278" s="54">
        <f t="shared" ref="E278:E285" si="5">SUM(B278)*D278</f>
        <v>13480</v>
      </c>
      <c r="F278" s="250"/>
      <c r="G278" s="251"/>
      <c r="H278" s="251"/>
      <c r="I278" s="252"/>
    </row>
    <row r="279" spans="1:9" s="30" customFormat="1" ht="15" x14ac:dyDescent="0.2">
      <c r="A279" s="55" t="s">
        <v>15</v>
      </c>
      <c r="B279" s="48">
        <v>40</v>
      </c>
      <c r="C279" s="48" t="s">
        <v>27</v>
      </c>
      <c r="D279" s="212">
        <v>225</v>
      </c>
      <c r="E279" s="54">
        <f t="shared" si="5"/>
        <v>9000</v>
      </c>
      <c r="F279" s="250"/>
      <c r="G279" s="251"/>
      <c r="H279" s="251"/>
      <c r="I279" s="252"/>
    </row>
    <row r="280" spans="1:9" s="30" customFormat="1" ht="15" x14ac:dyDescent="0.2">
      <c r="A280" s="55" t="s">
        <v>16</v>
      </c>
      <c r="B280" s="48">
        <v>40</v>
      </c>
      <c r="C280" s="48" t="s">
        <v>27</v>
      </c>
      <c r="D280" s="212">
        <v>1225</v>
      </c>
      <c r="E280" s="54">
        <f t="shared" si="5"/>
        <v>49000</v>
      </c>
      <c r="F280" s="250"/>
      <c r="G280" s="251"/>
      <c r="H280" s="251"/>
      <c r="I280" s="252"/>
    </row>
    <row r="281" spans="1:9" s="30" customFormat="1" ht="15" x14ac:dyDescent="0.2">
      <c r="A281" s="55" t="s">
        <v>125</v>
      </c>
      <c r="B281" s="48">
        <v>40</v>
      </c>
      <c r="C281" s="48" t="s">
        <v>27</v>
      </c>
      <c r="D281" s="212">
        <v>694</v>
      </c>
      <c r="E281" s="54">
        <f t="shared" si="5"/>
        <v>27760</v>
      </c>
      <c r="F281" s="250"/>
      <c r="G281" s="251"/>
      <c r="H281" s="251"/>
      <c r="I281" s="252"/>
    </row>
    <row r="282" spans="1:9" s="30" customFormat="1" ht="15" x14ac:dyDescent="0.2">
      <c r="A282" s="55" t="s">
        <v>123</v>
      </c>
      <c r="B282" s="48">
        <v>40</v>
      </c>
      <c r="C282" s="48" t="s">
        <v>27</v>
      </c>
      <c r="D282" s="212">
        <v>488</v>
      </c>
      <c r="E282" s="54">
        <f t="shared" si="5"/>
        <v>19520</v>
      </c>
      <c r="F282" s="250"/>
      <c r="G282" s="251"/>
      <c r="H282" s="251"/>
      <c r="I282" s="252"/>
    </row>
    <row r="283" spans="1:9" s="30" customFormat="1" ht="15" x14ac:dyDescent="0.2">
      <c r="A283" s="55" t="s">
        <v>17</v>
      </c>
      <c r="B283" s="48">
        <v>40</v>
      </c>
      <c r="C283" s="48" t="s">
        <v>27</v>
      </c>
      <c r="D283" s="212">
        <v>635</v>
      </c>
      <c r="E283" s="54">
        <f t="shared" si="5"/>
        <v>25400</v>
      </c>
      <c r="F283" s="250"/>
      <c r="G283" s="251"/>
      <c r="H283" s="251"/>
      <c r="I283" s="252"/>
    </row>
    <row r="284" spans="1:9" s="30" customFormat="1" ht="15" x14ac:dyDescent="0.2">
      <c r="A284" s="55" t="s">
        <v>18</v>
      </c>
      <c r="B284" s="48">
        <v>40</v>
      </c>
      <c r="C284" s="48" t="s">
        <v>27</v>
      </c>
      <c r="D284" s="212">
        <v>179</v>
      </c>
      <c r="E284" s="54">
        <f t="shared" si="5"/>
        <v>7160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4000</v>
      </c>
      <c r="E287" s="54">
        <f t="shared" ref="E287:E349" si="6">SUM(B287)*D287</f>
        <v>4000</v>
      </c>
      <c r="F287" s="250"/>
      <c r="G287" s="251"/>
      <c r="H287" s="251"/>
      <c r="I287" s="252"/>
    </row>
    <row r="288" spans="1:9" s="30" customFormat="1" ht="15" x14ac:dyDescent="0.2">
      <c r="A288" s="55" t="s">
        <v>45</v>
      </c>
      <c r="B288" s="48">
        <v>40</v>
      </c>
      <c r="C288" s="48" t="s">
        <v>27</v>
      </c>
      <c r="D288" s="212">
        <v>49</v>
      </c>
      <c r="E288" s="54">
        <f t="shared" si="6"/>
        <v>1960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v>42</v>
      </c>
      <c r="E290" s="54">
        <f t="shared" si="6"/>
        <v>1680</v>
      </c>
      <c r="F290" s="250"/>
      <c r="G290" s="251"/>
      <c r="H290" s="251"/>
      <c r="I290" s="252"/>
    </row>
    <row r="291" spans="1:9" s="30" customFormat="1" ht="15" x14ac:dyDescent="0.2">
      <c r="A291" s="58" t="s">
        <v>22</v>
      </c>
      <c r="B291" s="48">
        <v>40</v>
      </c>
      <c r="C291" s="48" t="s">
        <v>27</v>
      </c>
      <c r="D291" s="212">
        <v>48</v>
      </c>
      <c r="E291" s="54">
        <f t="shared" si="6"/>
        <v>1920</v>
      </c>
      <c r="F291" s="250"/>
      <c r="G291" s="251"/>
      <c r="H291" s="251"/>
      <c r="I291" s="252"/>
    </row>
    <row r="292" spans="1:9" s="30" customFormat="1" ht="15" x14ac:dyDescent="0.2">
      <c r="A292" s="58" t="s">
        <v>23</v>
      </c>
      <c r="B292" s="48">
        <v>40</v>
      </c>
      <c r="C292" s="48" t="s">
        <v>27</v>
      </c>
      <c r="D292" s="212">
        <v>59</v>
      </c>
      <c r="E292" s="54">
        <f t="shared" si="6"/>
        <v>2360</v>
      </c>
      <c r="F292" s="250"/>
      <c r="G292" s="251"/>
      <c r="H292" s="251"/>
      <c r="I292" s="252"/>
    </row>
    <row r="293" spans="1:9" s="30" customFormat="1" ht="15" x14ac:dyDescent="0.2">
      <c r="A293" s="58" t="s">
        <v>48</v>
      </c>
      <c r="B293" s="48">
        <v>40</v>
      </c>
      <c r="C293" s="48" t="s">
        <v>27</v>
      </c>
      <c r="D293" s="212">
        <v>10.5</v>
      </c>
      <c r="E293" s="54">
        <f t="shared" si="6"/>
        <v>420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v>25</v>
      </c>
      <c r="E296" s="54">
        <f t="shared" si="6"/>
        <v>1000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v>750</v>
      </c>
      <c r="E298" s="54">
        <f t="shared" si="6"/>
        <v>750</v>
      </c>
      <c r="F298" s="250"/>
      <c r="G298" s="251"/>
      <c r="H298" s="251"/>
      <c r="I298" s="252"/>
    </row>
    <row r="299" spans="1:9" s="30" customFormat="1" ht="15.75" customHeight="1" thickBot="1" x14ac:dyDescent="0.25">
      <c r="A299" s="169" t="s">
        <v>195</v>
      </c>
      <c r="B299" s="48">
        <v>1</v>
      </c>
      <c r="C299" s="48" t="s">
        <v>31</v>
      </c>
      <c r="D299" s="212">
        <v>750</v>
      </c>
      <c r="E299" s="54">
        <f t="shared" si="6"/>
        <v>750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v>100</v>
      </c>
      <c r="E301" s="188">
        <f t="shared" si="6"/>
        <v>4000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11250</v>
      </c>
      <c r="E303" s="54">
        <f t="shared" si="6"/>
        <v>11250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v>8250</v>
      </c>
      <c r="E305" s="54">
        <f t="shared" si="6"/>
        <v>8250</v>
      </c>
      <c r="F305" s="250"/>
      <c r="G305" s="251"/>
      <c r="H305" s="251"/>
      <c r="I305" s="252"/>
    </row>
    <row r="306" spans="1:9" s="30" customFormat="1" ht="15.75" customHeight="1" x14ac:dyDescent="0.2">
      <c r="A306" s="55" t="s">
        <v>52</v>
      </c>
      <c r="B306" s="48">
        <v>1</v>
      </c>
      <c r="C306" s="168" t="s">
        <v>77</v>
      </c>
      <c r="D306" s="212">
        <v>8812.5</v>
      </c>
      <c r="E306" s="54">
        <f t="shared" si="6"/>
        <v>8812.5</v>
      </c>
      <c r="F306" s="250"/>
      <c r="G306" s="251"/>
      <c r="H306" s="251"/>
      <c r="I306" s="252"/>
    </row>
    <row r="307" spans="1:9" s="30" customFormat="1" ht="15.75" customHeight="1" thickBot="1" x14ac:dyDescent="0.25">
      <c r="A307" s="55" t="s">
        <v>98</v>
      </c>
      <c r="B307" s="168">
        <v>1</v>
      </c>
      <c r="C307" s="48" t="s">
        <v>77</v>
      </c>
      <c r="D307" s="212">
        <v>2000</v>
      </c>
      <c r="E307" s="54">
        <f t="shared" si="6"/>
        <v>2000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59.25</v>
      </c>
      <c r="E309" s="54">
        <f t="shared" si="6"/>
        <v>2370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v>100</v>
      </c>
      <c r="E311" s="54">
        <f t="shared" si="6"/>
        <v>4000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v>350</v>
      </c>
      <c r="E318" s="54">
        <f t="shared" si="6"/>
        <v>14000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1125</v>
      </c>
      <c r="E320" s="54">
        <f t="shared" si="6"/>
        <v>22500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v>270</v>
      </c>
      <c r="E324" s="54">
        <f t="shared" si="6"/>
        <v>5400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v>50</v>
      </c>
      <c r="E326" s="54">
        <f t="shared" si="6"/>
        <v>1000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60000</v>
      </c>
      <c r="E332" s="54">
        <f t="shared" si="6"/>
        <v>60000</v>
      </c>
      <c r="F332" s="250"/>
      <c r="G332" s="251"/>
      <c r="H332" s="251"/>
      <c r="I332" s="252"/>
    </row>
    <row r="333" spans="1:9" s="30" customFormat="1" ht="15.75" customHeight="1" x14ac:dyDescent="0.2">
      <c r="A333" s="59" t="s">
        <v>105</v>
      </c>
      <c r="B333" s="48">
        <v>1</v>
      </c>
      <c r="C333" s="48" t="s">
        <v>77</v>
      </c>
      <c r="D333" s="212">
        <v>6000</v>
      </c>
      <c r="E333" s="54">
        <f t="shared" si="6"/>
        <v>6000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1000</v>
      </c>
      <c r="E336" s="54">
        <f t="shared" si="6"/>
        <v>1000</v>
      </c>
      <c r="F336" s="250"/>
      <c r="G336" s="251"/>
      <c r="H336" s="251"/>
      <c r="I336" s="252"/>
    </row>
    <row r="337" spans="1:9" s="30" customFormat="1" ht="15.75" customHeight="1" x14ac:dyDescent="0.2">
      <c r="A337" s="57" t="s">
        <v>107</v>
      </c>
      <c r="B337" s="48">
        <v>1</v>
      </c>
      <c r="C337" s="48" t="s">
        <v>77</v>
      </c>
      <c r="D337" s="212">
        <v>1550</v>
      </c>
      <c r="E337" s="54">
        <f t="shared" si="6"/>
        <v>1550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v>600</v>
      </c>
      <c r="E339" s="54">
        <f t="shared" si="6"/>
        <v>600</v>
      </c>
      <c r="F339" s="250"/>
      <c r="G339" s="251"/>
      <c r="H339" s="251"/>
      <c r="I339" s="252"/>
    </row>
    <row r="340" spans="1:9" s="30" customFormat="1" ht="15.75" customHeight="1" x14ac:dyDescent="0.2">
      <c r="A340" s="57" t="s">
        <v>66</v>
      </c>
      <c r="B340" s="48">
        <v>1</v>
      </c>
      <c r="C340" s="48" t="s">
        <v>77</v>
      </c>
      <c r="D340" s="212">
        <v>1500</v>
      </c>
      <c r="E340" s="54">
        <f t="shared" si="6"/>
        <v>1500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v>2600</v>
      </c>
      <c r="E342" s="54">
        <f t="shared" si="6"/>
        <v>2600</v>
      </c>
      <c r="F342" s="250"/>
      <c r="G342" s="251"/>
      <c r="H342" s="251"/>
      <c r="I342" s="252"/>
    </row>
    <row r="343" spans="1:9" s="30" customFormat="1" ht="15.75" customHeight="1" x14ac:dyDescent="0.2">
      <c r="A343" s="57" t="s">
        <v>132</v>
      </c>
      <c r="B343" s="48">
        <v>1</v>
      </c>
      <c r="C343" s="48" t="s">
        <v>77</v>
      </c>
      <c r="D343" s="212">
        <v>1200</v>
      </c>
      <c r="E343" s="54">
        <f t="shared" si="6"/>
        <v>1200</v>
      </c>
      <c r="F343" s="250" t="s">
        <v>206</v>
      </c>
      <c r="G343" s="251"/>
      <c r="H343" s="251"/>
      <c r="I343" s="252"/>
    </row>
    <row r="344" spans="1:9" s="30" customFormat="1" ht="15.75" customHeight="1" x14ac:dyDescent="0.2">
      <c r="A344" s="57" t="s">
        <v>140</v>
      </c>
      <c r="B344" s="48">
        <v>1</v>
      </c>
      <c r="C344" s="48" t="s">
        <v>77</v>
      </c>
      <c r="D344" s="212">
        <v>7350</v>
      </c>
      <c r="E344" s="54">
        <f t="shared" si="6"/>
        <v>7350</v>
      </c>
      <c r="F344" s="250" t="s">
        <v>235</v>
      </c>
      <c r="G344" s="251"/>
      <c r="H344" s="251"/>
      <c r="I344" s="252"/>
    </row>
    <row r="345" spans="1:9" s="30" customFormat="1" ht="15.75" customHeight="1" thickBot="1" x14ac:dyDescent="0.25">
      <c r="A345" s="57" t="s">
        <v>190</v>
      </c>
      <c r="B345" s="48">
        <v>1</v>
      </c>
      <c r="C345" s="48" t="s">
        <v>77</v>
      </c>
      <c r="D345" s="212">
        <v>12000</v>
      </c>
      <c r="E345" s="54">
        <f t="shared" si="6"/>
        <v>12000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v>1000</v>
      </c>
      <c r="E350" s="54">
        <f t="shared" ref="E350:E366" si="7">SUM(B350)*D350</f>
        <v>1000</v>
      </c>
      <c r="F350" s="250"/>
      <c r="G350" s="251"/>
      <c r="H350" s="251"/>
      <c r="I350" s="252"/>
    </row>
    <row r="351" spans="1:9" s="30" customFormat="1" ht="15.75" customHeight="1" thickBot="1" x14ac:dyDescent="0.25">
      <c r="A351" s="57" t="s">
        <v>71</v>
      </c>
      <c r="B351" s="48">
        <v>1</v>
      </c>
      <c r="C351" s="48" t="s">
        <v>77</v>
      </c>
      <c r="D351" s="212">
        <v>1640</v>
      </c>
      <c r="E351" s="54">
        <f t="shared" si="7"/>
        <v>1640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v>4400</v>
      </c>
      <c r="E354" s="54">
        <f t="shared" si="7"/>
        <v>4400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v>185</v>
      </c>
      <c r="E356" s="54">
        <f t="shared" si="7"/>
        <v>370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v>75</v>
      </c>
      <c r="E358" s="54">
        <f t="shared" si="7"/>
        <v>1500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100</v>
      </c>
      <c r="E364" s="54">
        <f t="shared" si="7"/>
        <v>2000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366092.5</v>
      </c>
      <c r="F368" s="244"/>
      <c r="G368" s="245"/>
      <c r="H368" s="245"/>
      <c r="I368" s="246"/>
    </row>
    <row r="369" spans="1:9" s="30" customFormat="1" ht="16.5" customHeight="1" thickTop="1" thickBot="1" x14ac:dyDescent="0.25">
      <c r="A369" s="60" t="s">
        <v>157</v>
      </c>
      <c r="B369" s="61"/>
      <c r="C369" s="62"/>
      <c r="D369" s="63"/>
      <c r="E369" s="64">
        <f>SUM(E368)/B256</f>
        <v>9152.3125</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304"/>
      <c r="G372" s="305"/>
      <c r="H372" s="305"/>
      <c r="I372" s="306"/>
    </row>
    <row r="373" spans="1:9" s="30" customFormat="1" ht="15.75" customHeight="1" thickBot="1" x14ac:dyDescent="0.25">
      <c r="A373" s="69" t="s">
        <v>96</v>
      </c>
      <c r="B373" s="74"/>
      <c r="C373" s="75"/>
      <c r="D373" s="76"/>
      <c r="E373" s="215">
        <v>0.01</v>
      </c>
      <c r="F373" s="301"/>
      <c r="G373" s="302"/>
      <c r="H373" s="302"/>
      <c r="I373" s="303"/>
    </row>
    <row r="374" spans="1:9" s="30" customFormat="1" ht="16.5" customHeight="1" thickTop="1" thickBot="1" x14ac:dyDescent="0.25">
      <c r="A374" s="60" t="s">
        <v>142</v>
      </c>
      <c r="B374" s="61"/>
      <c r="C374" s="62"/>
      <c r="D374" s="63"/>
      <c r="E374" s="103">
        <f>SUM(E372:E373)</f>
        <v>0.04</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178.86</v>
      </c>
      <c r="E380" s="86">
        <f>SUM(B380)*D380</f>
        <v>10946.232000000002</v>
      </c>
      <c r="F380" s="90">
        <v>4</v>
      </c>
      <c r="G380" s="91">
        <f>SUM(E380*F380)</f>
        <v>43784.928000000007</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763.12</v>
      </c>
      <c r="E382" s="86">
        <f>SUM(B382)*D382</f>
        <v>46702.944000000003</v>
      </c>
      <c r="F382" s="93">
        <v>4</v>
      </c>
      <c r="G382" s="94">
        <f>SUM(E382*F382)</f>
        <v>186811.77600000001</v>
      </c>
      <c r="H382" s="88"/>
      <c r="I382" s="83"/>
    </row>
    <row r="383" spans="1:9" s="30" customFormat="1" thickBot="1" x14ac:dyDescent="0.25">
      <c r="A383" s="95" t="s">
        <v>169</v>
      </c>
      <c r="B383" s="47"/>
      <c r="C383" s="96"/>
      <c r="D383" s="96"/>
      <c r="E383" s="96"/>
      <c r="F383" s="97"/>
      <c r="G383" s="98">
        <f>SUM(G380:G382)</f>
        <v>230596.70400000003</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86.68</v>
      </c>
      <c r="E387" s="86">
        <f>SUM(B387)*D387</f>
        <v>6076.268</v>
      </c>
      <c r="F387" s="90">
        <v>4</v>
      </c>
      <c r="G387" s="91">
        <f>SUM(E387*F387)</f>
        <v>24305.072</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696.69</v>
      </c>
      <c r="E389" s="86">
        <f>SUM(B389)*D389</f>
        <v>48837.968999999997</v>
      </c>
      <c r="F389" s="93">
        <v>4</v>
      </c>
      <c r="G389" s="94">
        <f>SUM(E389*F389)</f>
        <v>195351.87599999999</v>
      </c>
      <c r="H389" s="88"/>
      <c r="I389" s="83"/>
    </row>
    <row r="390" spans="1:9" s="30" customFormat="1" thickBot="1" x14ac:dyDescent="0.25">
      <c r="A390" s="95" t="s">
        <v>170</v>
      </c>
      <c r="B390" s="47"/>
      <c r="C390" s="96"/>
      <c r="D390" s="96"/>
      <c r="E390" s="96"/>
      <c r="F390" s="97"/>
      <c r="G390" s="98">
        <f>SUM(G387:G389)</f>
        <v>219656.94799999997</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83.91</v>
      </c>
      <c r="E394" s="86">
        <f>SUM(B394)*D394</f>
        <v>6721.1909999999989</v>
      </c>
      <c r="F394" s="90">
        <v>2</v>
      </c>
      <c r="G394" s="91">
        <f>SUM(E394*F394)</f>
        <v>13442.381999999998</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667.09</v>
      </c>
      <c r="E396" s="86">
        <f>SUM(B396)*D396</f>
        <v>53433.909</v>
      </c>
      <c r="F396" s="93">
        <v>2</v>
      </c>
      <c r="G396" s="94">
        <f>SUM(E396*F396)</f>
        <v>106867.818</v>
      </c>
      <c r="H396" s="88"/>
      <c r="I396" s="83"/>
    </row>
    <row r="397" spans="1:9" s="30" customFormat="1" thickBot="1" x14ac:dyDescent="0.25">
      <c r="A397" s="142" t="s">
        <v>171</v>
      </c>
      <c r="B397" s="143"/>
      <c r="C397" s="144"/>
      <c r="D397" s="144"/>
      <c r="E397" s="144"/>
      <c r="F397" s="145"/>
      <c r="G397" s="146">
        <f>SUM(G394:G396)</f>
        <v>120310.2</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80.86</v>
      </c>
      <c r="E401" s="86">
        <f>SUM(B401)*D401</f>
        <v>6848.8420000000006</v>
      </c>
      <c r="F401" s="90">
        <v>4</v>
      </c>
      <c r="G401" s="91">
        <f>SUM(E401*F401)</f>
        <v>27395.368000000002</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642.70000000000005</v>
      </c>
      <c r="E403" s="86">
        <f>SUM(B403)*D403</f>
        <v>54436.69</v>
      </c>
      <c r="F403" s="93">
        <v>4</v>
      </c>
      <c r="G403" s="94">
        <f>SUM(E403*F403)</f>
        <v>217746.76</v>
      </c>
      <c r="H403" s="88"/>
      <c r="I403" s="83"/>
    </row>
    <row r="404" spans="1:9" s="30" customFormat="1" thickBot="1" x14ac:dyDescent="0.25">
      <c r="A404" s="95" t="s">
        <v>172</v>
      </c>
      <c r="B404" s="47"/>
      <c r="C404" s="96"/>
      <c r="D404" s="96"/>
      <c r="E404" s="96"/>
      <c r="F404" s="97"/>
      <c r="G404" s="98">
        <f>SUM(G401:G403)</f>
        <v>245142.12800000003</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80.099999999999994</v>
      </c>
      <c r="E408" s="86">
        <f>SUM(B408)*D408</f>
        <v>7505.37</v>
      </c>
      <c r="F408" s="90">
        <v>2</v>
      </c>
      <c r="G408" s="91">
        <f>SUM(E408*F408)</f>
        <v>15010.74</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597.83000000000004</v>
      </c>
      <c r="E410" s="86">
        <f>SUM(B410)*D410</f>
        <v>56016.671000000002</v>
      </c>
      <c r="F410" s="93">
        <v>2</v>
      </c>
      <c r="G410" s="94">
        <f>SUM(E410*F410)</f>
        <v>112033.342</v>
      </c>
      <c r="H410" s="88"/>
      <c r="I410" s="83"/>
    </row>
    <row r="411" spans="1:9" s="30" customFormat="1" thickBot="1" x14ac:dyDescent="0.25">
      <c r="A411" s="95" t="s">
        <v>173</v>
      </c>
      <c r="B411" s="47"/>
      <c r="C411" s="96"/>
      <c r="D411" s="96"/>
      <c r="E411" s="96"/>
      <c r="F411" s="97"/>
      <c r="G411" s="98">
        <f>SUM(G408:G410)</f>
        <v>127044.08200000001</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79.52</v>
      </c>
      <c r="E415" s="86">
        <f>SUM(B415)*D415</f>
        <v>7785.0079999999998</v>
      </c>
      <c r="F415" s="90">
        <v>2</v>
      </c>
      <c r="G415" s="91">
        <f>SUM(E415*F415)</f>
        <v>15570.016</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588.96</v>
      </c>
      <c r="E417" s="86">
        <f>SUM(B417)*D417</f>
        <v>57659.184000000008</v>
      </c>
      <c r="F417" s="93">
        <v>2</v>
      </c>
      <c r="G417" s="94">
        <f>SUM(E417*F417)</f>
        <v>115318.36800000002</v>
      </c>
      <c r="H417" s="88"/>
      <c r="I417" s="83"/>
    </row>
    <row r="418" spans="1:9" thickBot="1" x14ac:dyDescent="0.25">
      <c r="A418" s="95" t="s">
        <v>174</v>
      </c>
      <c r="B418" s="47"/>
      <c r="C418" s="96"/>
      <c r="D418" s="96"/>
      <c r="E418" s="96"/>
      <c r="F418" s="97"/>
      <c r="G418" s="98">
        <f>SUM(G415:G417)</f>
        <v>130888.38400000002</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77.61</v>
      </c>
      <c r="E422" s="86">
        <f>SUM(B422)*D422</f>
        <v>8420.6849999999995</v>
      </c>
      <c r="F422" s="90">
        <v>2</v>
      </c>
      <c r="G422" s="91">
        <f>SUM(E422*F422)</f>
        <v>16841.37</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562.02</v>
      </c>
      <c r="E424" s="86">
        <f>SUM(B424)*D424</f>
        <v>60979.17</v>
      </c>
      <c r="F424" s="93">
        <v>2</v>
      </c>
      <c r="G424" s="94">
        <f>SUM(E424*F424)</f>
        <v>121958.34</v>
      </c>
      <c r="H424" s="88"/>
      <c r="I424" s="83"/>
    </row>
    <row r="425" spans="1:9" thickBot="1" x14ac:dyDescent="0.25">
      <c r="A425" s="95" t="s">
        <v>175</v>
      </c>
      <c r="B425" s="47"/>
      <c r="C425" s="96"/>
      <c r="D425" s="96"/>
      <c r="E425" s="96"/>
      <c r="F425" s="97"/>
      <c r="G425" s="98">
        <f>SUM(G422:G424)</f>
        <v>138799.71</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8</v>
      </c>
      <c r="E429" s="54">
        <f t="shared" ref="E429:E452" si="8">SUM(B429)*D429</f>
        <v>39376</v>
      </c>
      <c r="F429" s="86"/>
      <c r="G429" s="122"/>
      <c r="H429" s="73"/>
      <c r="I429" s="121"/>
    </row>
    <row r="430" spans="1:9" thickBot="1" x14ac:dyDescent="0.25">
      <c r="A430" s="128" t="s">
        <v>83</v>
      </c>
      <c r="B430" s="45">
        <v>4922</v>
      </c>
      <c r="C430" s="106" t="s">
        <v>78</v>
      </c>
      <c r="D430" s="216">
        <v>0.5</v>
      </c>
      <c r="E430" s="54">
        <f t="shared" si="8"/>
        <v>2461</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92</v>
      </c>
      <c r="E432" s="54">
        <f t="shared" si="8"/>
        <v>52900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45</v>
      </c>
      <c r="E434" s="54">
        <f t="shared" si="8"/>
        <v>3780</v>
      </c>
      <c r="F434" s="86"/>
      <c r="G434" s="122"/>
      <c r="H434" s="73"/>
      <c r="I434" s="121"/>
    </row>
    <row r="435" spans="1:9" ht="15" x14ac:dyDescent="0.2">
      <c r="A435" s="105" t="s">
        <v>113</v>
      </c>
      <c r="B435" s="45">
        <v>441</v>
      </c>
      <c r="C435" s="106" t="s">
        <v>78</v>
      </c>
      <c r="D435" s="216">
        <v>35</v>
      </c>
      <c r="E435" s="54">
        <f t="shared" si="8"/>
        <v>15435</v>
      </c>
      <c r="F435" s="86"/>
      <c r="G435" s="122"/>
      <c r="H435" s="73"/>
      <c r="I435" s="121"/>
    </row>
    <row r="436" spans="1:9" thickBot="1" x14ac:dyDescent="0.25">
      <c r="A436" s="128" t="s">
        <v>223</v>
      </c>
      <c r="B436" s="45">
        <v>541</v>
      </c>
      <c r="C436" s="106" t="s">
        <v>78</v>
      </c>
      <c r="D436" s="216">
        <v>68</v>
      </c>
      <c r="E436" s="54">
        <f t="shared" si="8"/>
        <v>36788</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12.18</v>
      </c>
      <c r="E438" s="54">
        <f t="shared" si="8"/>
        <v>21863.1</v>
      </c>
      <c r="F438" s="86"/>
      <c r="G438" s="122"/>
      <c r="H438" s="73"/>
      <c r="I438" s="121"/>
    </row>
    <row r="439" spans="1:9" ht="15" x14ac:dyDescent="0.2">
      <c r="A439" s="105" t="s">
        <v>86</v>
      </c>
      <c r="B439" s="45">
        <v>449</v>
      </c>
      <c r="C439" s="106" t="s">
        <v>78</v>
      </c>
      <c r="D439" s="216">
        <v>19</v>
      </c>
      <c r="E439" s="54">
        <f t="shared" si="8"/>
        <v>8531</v>
      </c>
      <c r="F439" s="86"/>
      <c r="G439" s="122"/>
      <c r="H439" s="73"/>
      <c r="I439" s="121"/>
    </row>
    <row r="440" spans="1:9" ht="15" x14ac:dyDescent="0.2">
      <c r="A440" s="100" t="s">
        <v>144</v>
      </c>
      <c r="B440" s="48">
        <v>20</v>
      </c>
      <c r="C440" s="48" t="s">
        <v>138</v>
      </c>
      <c r="D440" s="217">
        <v>140</v>
      </c>
      <c r="E440" s="54">
        <f t="shared" si="8"/>
        <v>2800</v>
      </c>
      <c r="F440" s="86"/>
      <c r="G440" s="122"/>
      <c r="H440" s="73"/>
      <c r="I440" s="121"/>
    </row>
    <row r="441" spans="1:9" ht="15" x14ac:dyDescent="0.2">
      <c r="A441" s="105" t="s">
        <v>252</v>
      </c>
      <c r="B441" s="45">
        <v>307</v>
      </c>
      <c r="C441" s="106" t="s">
        <v>117</v>
      </c>
      <c r="D441" s="216">
        <v>47</v>
      </c>
      <c r="E441" s="54">
        <f t="shared" si="8"/>
        <v>14429</v>
      </c>
      <c r="F441" s="86"/>
      <c r="G441" s="122"/>
      <c r="H441" s="73"/>
      <c r="I441" s="121"/>
    </row>
    <row r="442" spans="1:9" thickBot="1" x14ac:dyDescent="0.25">
      <c r="A442" s="128" t="s">
        <v>253</v>
      </c>
      <c r="B442" s="45">
        <v>276</v>
      </c>
      <c r="C442" s="106" t="s">
        <v>117</v>
      </c>
      <c r="D442" s="216">
        <v>52</v>
      </c>
      <c r="E442" s="54">
        <f t="shared" si="8"/>
        <v>14352</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2000</v>
      </c>
      <c r="E445" s="54">
        <f t="shared" si="8"/>
        <v>40000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404715.1</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366092.5</v>
      </c>
      <c r="H458" s="33"/>
      <c r="I458" s="147"/>
    </row>
    <row r="459" spans="1:9" ht="15" x14ac:dyDescent="0.2">
      <c r="A459" s="114" t="s">
        <v>147</v>
      </c>
      <c r="B459" s="101"/>
      <c r="C459" s="102"/>
      <c r="D459" s="102"/>
      <c r="E459" s="102"/>
      <c r="F459" s="138"/>
      <c r="G459" s="108">
        <f>SUM(G380,G387,G394,G401,G408,G415,G422)</f>
        <v>156349.87599999999</v>
      </c>
      <c r="H459" s="33"/>
      <c r="I459" s="147"/>
    </row>
    <row r="460" spans="1:9" ht="15" x14ac:dyDescent="0.2">
      <c r="A460" s="114" t="s">
        <v>148</v>
      </c>
      <c r="B460" s="101"/>
      <c r="C460" s="102"/>
      <c r="D460" s="102"/>
      <c r="E460" s="102"/>
      <c r="F460" s="138"/>
      <c r="G460" s="108">
        <f>SUM(G382,G389,G396,G403,G410,G417,G424)</f>
        <v>1056088.28</v>
      </c>
      <c r="H460" s="33"/>
      <c r="I460" s="147"/>
    </row>
    <row r="461" spans="1:9" ht="15" x14ac:dyDescent="0.2">
      <c r="A461" s="114" t="s">
        <v>149</v>
      </c>
      <c r="B461" s="101"/>
      <c r="C461" s="102"/>
      <c r="D461" s="102"/>
      <c r="E461" s="102"/>
      <c r="F461" s="138"/>
      <c r="G461" s="108">
        <f>SUM(G454)</f>
        <v>404715.1</v>
      </c>
      <c r="H461" s="33"/>
      <c r="I461" s="147"/>
    </row>
    <row r="462" spans="1:9" ht="15" x14ac:dyDescent="0.2">
      <c r="A462" s="114" t="s">
        <v>196</v>
      </c>
      <c r="B462" s="101"/>
      <c r="C462" s="102"/>
      <c r="D462" s="102"/>
      <c r="E462" s="102"/>
      <c r="F462" s="138"/>
      <c r="G462" s="108">
        <f>SUM(G458:G461)*3%</f>
        <v>59497.37268</v>
      </c>
      <c r="H462" s="33"/>
      <c r="I462" s="147"/>
    </row>
    <row r="463" spans="1:9" ht="15" x14ac:dyDescent="0.2">
      <c r="A463" s="114" t="s">
        <v>150</v>
      </c>
      <c r="B463" s="101"/>
      <c r="C463" s="102"/>
      <c r="D463" s="102"/>
      <c r="E463" s="102"/>
      <c r="F463" s="138"/>
      <c r="G463" s="108">
        <f>SUM(G458:G462)*E374</f>
        <v>81709.725147200006</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2124452.8538271999</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2126112.2197536002</v>
      </c>
    </row>
    <row r="469" spans="1:9" ht="24" customHeight="1" thickBot="1" x14ac:dyDescent="0.25">
      <c r="A469" s="223" t="s">
        <v>177</v>
      </c>
      <c r="B469" s="224"/>
      <c r="C469" s="224"/>
      <c r="D469" s="224"/>
      <c r="E469" s="224"/>
      <c r="F469" s="225"/>
      <c r="G469" s="185">
        <f>SUM(G465)</f>
        <v>2124452.8538271999</v>
      </c>
    </row>
    <row r="470" spans="1:9" ht="30.95" customHeight="1" thickBot="1" x14ac:dyDescent="0.25">
      <c r="A470" s="223" t="s">
        <v>225</v>
      </c>
      <c r="B470" s="224"/>
      <c r="C470" s="224"/>
      <c r="D470" s="224"/>
      <c r="E470" s="224"/>
      <c r="F470" s="225"/>
      <c r="G470" s="185">
        <f>SUM(G468:G469)</f>
        <v>4250565.0735807996</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97" zoomScaleNormal="100" zoomScaleSheetLayoutView="100" workbookViewId="0">
      <selection activeCell="D344" sqref="D34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tr">
        <f>'Summary Sheet '!B4:G4</f>
        <v>Esh Construction Ltd</v>
      </c>
      <c r="C4" s="221"/>
      <c r="D4" s="221"/>
      <c r="E4" s="221"/>
      <c r="F4" s="221"/>
      <c r="G4" s="221"/>
      <c r="H4" s="221"/>
      <c r="I4" s="5"/>
    </row>
    <row r="5" spans="1:9" ht="30.75" customHeight="1" x14ac:dyDescent="0.25">
      <c r="A5" s="35" t="s">
        <v>248</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242</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v>291</v>
      </c>
      <c r="E43" s="54">
        <f>SUM(B43)*D43</f>
        <v>15132</v>
      </c>
      <c r="F43" s="250"/>
      <c r="G43" s="251"/>
      <c r="H43" s="251"/>
      <c r="I43" s="252"/>
    </row>
    <row r="44" spans="1:11" ht="15.75" customHeight="1" x14ac:dyDescent="0.2">
      <c r="A44" s="55" t="s">
        <v>13</v>
      </c>
      <c r="B44" s="48">
        <v>52</v>
      </c>
      <c r="C44" s="48" t="s">
        <v>27</v>
      </c>
      <c r="D44" s="212">
        <v>337</v>
      </c>
      <c r="E44" s="54">
        <f t="shared" ref="E44:E107" si="1">SUM(B44)*D44</f>
        <v>17524</v>
      </c>
      <c r="F44" s="250"/>
      <c r="G44" s="251"/>
      <c r="H44" s="251"/>
      <c r="I44" s="252"/>
    </row>
    <row r="45" spans="1:11" ht="15.75" customHeight="1" x14ac:dyDescent="0.2">
      <c r="A45" s="55" t="s">
        <v>15</v>
      </c>
      <c r="B45" s="48">
        <v>52</v>
      </c>
      <c r="C45" s="48" t="s">
        <v>27</v>
      </c>
      <c r="D45" s="212">
        <v>225</v>
      </c>
      <c r="E45" s="54">
        <f t="shared" si="1"/>
        <v>11700</v>
      </c>
      <c r="F45" s="250"/>
      <c r="G45" s="251"/>
      <c r="H45" s="251"/>
      <c r="I45" s="252"/>
    </row>
    <row r="46" spans="1:11" ht="15.75" customHeight="1" x14ac:dyDescent="0.2">
      <c r="A46" s="55" t="s">
        <v>16</v>
      </c>
      <c r="B46" s="48">
        <v>52</v>
      </c>
      <c r="C46" s="48" t="s">
        <v>27</v>
      </c>
      <c r="D46" s="212">
        <v>1225</v>
      </c>
      <c r="E46" s="54">
        <f t="shared" si="1"/>
        <v>63700</v>
      </c>
      <c r="F46" s="250"/>
      <c r="G46" s="251"/>
      <c r="H46" s="251"/>
      <c r="I46" s="252"/>
    </row>
    <row r="47" spans="1:11" ht="15.75" customHeight="1" x14ac:dyDescent="0.2">
      <c r="A47" s="55" t="s">
        <v>125</v>
      </c>
      <c r="B47" s="48">
        <v>52</v>
      </c>
      <c r="C47" s="48" t="s">
        <v>27</v>
      </c>
      <c r="D47" s="212">
        <v>694</v>
      </c>
      <c r="E47" s="54">
        <f t="shared" si="1"/>
        <v>36088</v>
      </c>
      <c r="F47" s="250"/>
      <c r="G47" s="251"/>
      <c r="H47" s="251"/>
      <c r="I47" s="252"/>
    </row>
    <row r="48" spans="1:11" ht="15.75" customHeight="1" x14ac:dyDescent="0.2">
      <c r="A48" s="55" t="s">
        <v>123</v>
      </c>
      <c r="B48" s="48">
        <v>52</v>
      </c>
      <c r="C48" s="48" t="s">
        <v>27</v>
      </c>
      <c r="D48" s="212">
        <v>488</v>
      </c>
      <c r="E48" s="54">
        <f t="shared" si="1"/>
        <v>25376</v>
      </c>
      <c r="F48" s="250"/>
      <c r="G48" s="251"/>
      <c r="H48" s="251"/>
      <c r="I48" s="252"/>
    </row>
    <row r="49" spans="1:9" ht="15.75" customHeight="1" x14ac:dyDescent="0.2">
      <c r="A49" s="55" t="s">
        <v>185</v>
      </c>
      <c r="B49" s="48">
        <v>52</v>
      </c>
      <c r="C49" s="48" t="s">
        <v>27</v>
      </c>
      <c r="D49" s="212">
        <v>635</v>
      </c>
      <c r="E49" s="54">
        <f t="shared" si="1"/>
        <v>33020</v>
      </c>
      <c r="F49" s="250"/>
      <c r="G49" s="251"/>
      <c r="H49" s="251"/>
      <c r="I49" s="252"/>
    </row>
    <row r="50" spans="1:9" ht="15.75" customHeight="1" x14ac:dyDescent="0.2">
      <c r="A50" s="55" t="s">
        <v>18</v>
      </c>
      <c r="B50" s="48">
        <v>52</v>
      </c>
      <c r="C50" s="48" t="s">
        <v>27</v>
      </c>
      <c r="D50" s="212">
        <v>179</v>
      </c>
      <c r="E50" s="54">
        <f t="shared" si="1"/>
        <v>9308</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4000</v>
      </c>
      <c r="E53" s="54">
        <f t="shared" si="1"/>
        <v>4000</v>
      </c>
      <c r="F53" s="250"/>
      <c r="G53" s="251"/>
      <c r="H53" s="251"/>
      <c r="I53" s="252"/>
    </row>
    <row r="54" spans="1:9" ht="15.75" customHeight="1" x14ac:dyDescent="0.2">
      <c r="A54" s="55" t="s">
        <v>45</v>
      </c>
      <c r="B54" s="48">
        <v>52</v>
      </c>
      <c r="C54" s="48" t="s">
        <v>27</v>
      </c>
      <c r="D54" s="212">
        <v>49</v>
      </c>
      <c r="E54" s="54">
        <f t="shared" si="1"/>
        <v>2548</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v>42</v>
      </c>
      <c r="E56" s="54">
        <f t="shared" si="1"/>
        <v>2184</v>
      </c>
      <c r="F56" s="250"/>
      <c r="G56" s="251"/>
      <c r="H56" s="251"/>
      <c r="I56" s="252"/>
    </row>
    <row r="57" spans="1:9" ht="15.75" customHeight="1" x14ac:dyDescent="0.2">
      <c r="A57" s="58" t="s">
        <v>22</v>
      </c>
      <c r="B57" s="48">
        <v>52</v>
      </c>
      <c r="C57" s="48" t="s">
        <v>27</v>
      </c>
      <c r="D57" s="212">
        <v>48</v>
      </c>
      <c r="E57" s="54">
        <f t="shared" si="1"/>
        <v>2496</v>
      </c>
      <c r="F57" s="250"/>
      <c r="G57" s="251"/>
      <c r="H57" s="251"/>
      <c r="I57" s="252"/>
    </row>
    <row r="58" spans="1:9" ht="15.75" customHeight="1" x14ac:dyDescent="0.2">
      <c r="A58" s="58" t="s">
        <v>23</v>
      </c>
      <c r="B58" s="48">
        <v>52</v>
      </c>
      <c r="C58" s="48" t="s">
        <v>27</v>
      </c>
      <c r="D58" s="212">
        <v>59</v>
      </c>
      <c r="E58" s="54">
        <f t="shared" si="1"/>
        <v>3068</v>
      </c>
      <c r="F58" s="250"/>
      <c r="G58" s="251"/>
      <c r="H58" s="251"/>
      <c r="I58" s="252"/>
    </row>
    <row r="59" spans="1:9" ht="15.75" customHeight="1" x14ac:dyDescent="0.2">
      <c r="A59" s="58" t="s">
        <v>48</v>
      </c>
      <c r="B59" s="48">
        <v>52</v>
      </c>
      <c r="C59" s="48" t="s">
        <v>27</v>
      </c>
      <c r="D59" s="212">
        <v>10.5</v>
      </c>
      <c r="E59" s="54">
        <f t="shared" si="1"/>
        <v>546</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v>25</v>
      </c>
      <c r="E62" s="54">
        <f t="shared" si="1"/>
        <v>1300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v>750</v>
      </c>
      <c r="E64" s="54">
        <f t="shared" si="1"/>
        <v>750</v>
      </c>
      <c r="F64" s="250"/>
      <c r="G64" s="251"/>
      <c r="H64" s="251"/>
      <c r="I64" s="252"/>
    </row>
    <row r="65" spans="1:9" ht="15.75" customHeight="1" thickBot="1" x14ac:dyDescent="0.25">
      <c r="A65" s="169" t="s">
        <v>195</v>
      </c>
      <c r="B65" s="168">
        <v>1</v>
      </c>
      <c r="C65" s="48" t="s">
        <v>31</v>
      </c>
      <c r="D65" s="212">
        <v>750</v>
      </c>
      <c r="E65" s="54">
        <f t="shared" si="1"/>
        <v>750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100</v>
      </c>
      <c r="E67" s="188">
        <f t="shared" si="1"/>
        <v>5200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11250</v>
      </c>
      <c r="E69" s="54">
        <f t="shared" si="1"/>
        <v>11250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v>8250</v>
      </c>
      <c r="E71" s="54">
        <f t="shared" si="1"/>
        <v>8250</v>
      </c>
      <c r="F71" s="250"/>
      <c r="G71" s="251"/>
      <c r="H71" s="251"/>
      <c r="I71" s="252"/>
    </row>
    <row r="72" spans="1:9" ht="15.75" customHeight="1" x14ac:dyDescent="0.2">
      <c r="A72" s="55" t="s">
        <v>52</v>
      </c>
      <c r="B72" s="48">
        <v>1</v>
      </c>
      <c r="C72" s="168" t="s">
        <v>77</v>
      </c>
      <c r="D72" s="212">
        <v>8812.5</v>
      </c>
      <c r="E72" s="54">
        <f t="shared" si="1"/>
        <v>8812.5</v>
      </c>
      <c r="F72" s="250"/>
      <c r="G72" s="251"/>
      <c r="H72" s="251"/>
      <c r="I72" s="252"/>
    </row>
    <row r="73" spans="1:9" ht="15.75" customHeight="1" thickBot="1" x14ac:dyDescent="0.25">
      <c r="A73" s="55" t="s">
        <v>98</v>
      </c>
      <c r="B73" s="168">
        <v>1</v>
      </c>
      <c r="C73" s="48" t="s">
        <v>77</v>
      </c>
      <c r="D73" s="212">
        <v>2000</v>
      </c>
      <c r="E73" s="54">
        <f t="shared" si="1"/>
        <v>2000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59.25</v>
      </c>
      <c r="E75" s="54">
        <f t="shared" si="1"/>
        <v>3081</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v>100</v>
      </c>
      <c r="E77" s="54">
        <f t="shared" si="1"/>
        <v>5200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v>350</v>
      </c>
      <c r="E84" s="54">
        <f t="shared" si="1"/>
        <v>18200</v>
      </c>
      <c r="F84" s="250"/>
      <c r="G84" s="251"/>
      <c r="H84" s="251"/>
      <c r="I84" s="252"/>
    </row>
    <row r="85" spans="1:9" ht="15.75" customHeight="1" thickTop="1" thickBot="1" x14ac:dyDescent="0.25">
      <c r="A85" s="56" t="s">
        <v>55</v>
      </c>
      <c r="B85" s="170"/>
      <c r="C85" s="48"/>
      <c r="D85" s="218"/>
      <c r="E85" s="54"/>
      <c r="F85" s="253"/>
      <c r="G85" s="254"/>
      <c r="H85" s="254"/>
      <c r="I85" s="255"/>
    </row>
    <row r="86" spans="1:9" ht="15.75" customHeight="1" thickTop="1" thickBot="1" x14ac:dyDescent="0.25">
      <c r="A86" s="57" t="s">
        <v>56</v>
      </c>
      <c r="B86" s="170">
        <v>26</v>
      </c>
      <c r="C86" s="48" t="s">
        <v>27</v>
      </c>
      <c r="D86" s="212">
        <v>1125</v>
      </c>
      <c r="E86" s="54">
        <f t="shared" si="1"/>
        <v>29250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v>270</v>
      </c>
      <c r="E90" s="54">
        <f t="shared" si="1"/>
        <v>7020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v>50</v>
      </c>
      <c r="E92" s="54">
        <f t="shared" si="1"/>
        <v>1300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60000</v>
      </c>
      <c r="E98" s="54">
        <f t="shared" si="1"/>
        <v>60000</v>
      </c>
      <c r="F98" s="250"/>
      <c r="G98" s="251"/>
      <c r="H98" s="251"/>
      <c r="I98" s="252"/>
    </row>
    <row r="99" spans="1:9" ht="15.75" customHeight="1" x14ac:dyDescent="0.2">
      <c r="A99" s="59" t="s">
        <v>105</v>
      </c>
      <c r="B99" s="168">
        <v>1</v>
      </c>
      <c r="C99" s="48" t="s">
        <v>77</v>
      </c>
      <c r="D99" s="212">
        <v>6000</v>
      </c>
      <c r="E99" s="54">
        <f t="shared" si="1"/>
        <v>6000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1000</v>
      </c>
      <c r="E102" s="54">
        <f t="shared" si="1"/>
        <v>1000</v>
      </c>
      <c r="F102" s="250"/>
      <c r="G102" s="251"/>
      <c r="H102" s="251"/>
      <c r="I102" s="252"/>
    </row>
    <row r="103" spans="1:9" ht="15.75" customHeight="1" x14ac:dyDescent="0.2">
      <c r="A103" s="57" t="s">
        <v>107</v>
      </c>
      <c r="B103" s="48">
        <v>1</v>
      </c>
      <c r="C103" s="48" t="s">
        <v>77</v>
      </c>
      <c r="D103" s="212">
        <v>1550</v>
      </c>
      <c r="E103" s="54">
        <f t="shared" si="1"/>
        <v>1550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v>600</v>
      </c>
      <c r="E105" s="54">
        <f t="shared" si="1"/>
        <v>600</v>
      </c>
      <c r="F105" s="250"/>
      <c r="G105" s="251"/>
      <c r="H105" s="251"/>
      <c r="I105" s="252"/>
    </row>
    <row r="106" spans="1:9" ht="15.75" customHeight="1" x14ac:dyDescent="0.2">
      <c r="A106" s="57" t="s">
        <v>66</v>
      </c>
      <c r="B106" s="48">
        <v>1</v>
      </c>
      <c r="C106" s="48" t="s">
        <v>77</v>
      </c>
      <c r="D106" s="212">
        <v>1500</v>
      </c>
      <c r="E106" s="54">
        <f t="shared" si="1"/>
        <v>1500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v>2600</v>
      </c>
      <c r="E108" s="54">
        <f t="shared" ref="E108:E132" si="2">SUM(B108)*D108</f>
        <v>2600</v>
      </c>
      <c r="F108" s="250"/>
      <c r="G108" s="251"/>
      <c r="H108" s="251"/>
      <c r="I108" s="252"/>
    </row>
    <row r="109" spans="1:9" ht="15.75" customHeight="1" x14ac:dyDescent="0.2">
      <c r="A109" s="57" t="s">
        <v>132</v>
      </c>
      <c r="B109" s="171">
        <v>15</v>
      </c>
      <c r="C109" s="48" t="s">
        <v>138</v>
      </c>
      <c r="D109" s="212">
        <v>80</v>
      </c>
      <c r="E109" s="54">
        <f t="shared" si="2"/>
        <v>1200</v>
      </c>
      <c r="F109" s="250" t="s">
        <v>206</v>
      </c>
      <c r="G109" s="251"/>
      <c r="H109" s="251"/>
      <c r="I109" s="252"/>
    </row>
    <row r="110" spans="1:9" ht="15.75" customHeight="1" x14ac:dyDescent="0.2">
      <c r="A110" s="57" t="s">
        <v>140</v>
      </c>
      <c r="B110" s="48">
        <v>1</v>
      </c>
      <c r="C110" s="48" t="s">
        <v>77</v>
      </c>
      <c r="D110" s="212">
        <v>7350</v>
      </c>
      <c r="E110" s="54">
        <f t="shared" si="2"/>
        <v>7350</v>
      </c>
      <c r="F110" s="250" t="s">
        <v>235</v>
      </c>
      <c r="G110" s="251"/>
      <c r="H110" s="251"/>
      <c r="I110" s="252"/>
    </row>
    <row r="111" spans="1:9" ht="15.75" customHeight="1" thickBot="1" x14ac:dyDescent="0.25">
      <c r="A111" s="57" t="s">
        <v>190</v>
      </c>
      <c r="B111" s="168">
        <v>1</v>
      </c>
      <c r="C111" s="48" t="s">
        <v>77</v>
      </c>
      <c r="D111" s="212">
        <v>12000</v>
      </c>
      <c r="E111" s="54">
        <f t="shared" si="2"/>
        <v>12000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v>1000</v>
      </c>
      <c r="E116" s="54">
        <f t="shared" si="2"/>
        <v>1000</v>
      </c>
      <c r="F116" s="250"/>
      <c r="G116" s="251"/>
      <c r="H116" s="251"/>
      <c r="I116" s="252"/>
    </row>
    <row r="117" spans="1:9" ht="15.75" customHeight="1" thickBot="1" x14ac:dyDescent="0.25">
      <c r="A117" s="57" t="s">
        <v>71</v>
      </c>
      <c r="B117" s="168">
        <v>1</v>
      </c>
      <c r="C117" s="48" t="s">
        <v>77</v>
      </c>
      <c r="D117" s="212">
        <v>1640</v>
      </c>
      <c r="E117" s="54">
        <f t="shared" si="2"/>
        <v>1640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v>4400</v>
      </c>
      <c r="E120" s="54">
        <f t="shared" si="2"/>
        <v>4400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v>185</v>
      </c>
      <c r="E122" s="54">
        <f t="shared" si="2"/>
        <v>370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v>75</v>
      </c>
      <c r="E124" s="54">
        <f t="shared" si="2"/>
        <v>1500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100</v>
      </c>
      <c r="E130" s="54">
        <f t="shared" si="2"/>
        <v>2000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433763.5</v>
      </c>
      <c r="F134" s="244"/>
      <c r="G134" s="245"/>
      <c r="H134" s="245"/>
      <c r="I134" s="246"/>
    </row>
    <row r="135" spans="1:9" ht="23.25" customHeight="1" thickTop="1" thickBot="1" x14ac:dyDescent="0.25">
      <c r="A135" s="60" t="s">
        <v>157</v>
      </c>
      <c r="B135" s="61"/>
      <c r="C135" s="62"/>
      <c r="D135" s="63"/>
      <c r="E135" s="64">
        <f>SUM(E134)/B23</f>
        <v>8341.6057692307695</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0.01</v>
      </c>
      <c r="F139" s="295"/>
      <c r="G139" s="296"/>
      <c r="H139" s="296"/>
      <c r="I139" s="297"/>
    </row>
    <row r="140" spans="1:9" ht="23.25" customHeight="1" thickTop="1" thickBot="1" x14ac:dyDescent="0.25">
      <c r="A140" s="60" t="s">
        <v>142</v>
      </c>
      <c r="B140" s="61"/>
      <c r="C140" s="62"/>
      <c r="D140" s="63"/>
      <c r="E140" s="103">
        <f>SUM(E138:E139)</f>
        <v>0.04</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178.86</v>
      </c>
      <c r="E146" s="86">
        <f>SUM(B146)*D146</f>
        <v>10946.232000000002</v>
      </c>
      <c r="F146" s="90">
        <v>4</v>
      </c>
      <c r="G146" s="91">
        <f>SUM(E146*F146)</f>
        <v>43784.928000000007</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724.24</v>
      </c>
      <c r="E148" s="86">
        <f>SUM(B148)*D148</f>
        <v>44323.488000000005</v>
      </c>
      <c r="F148" s="93">
        <v>4</v>
      </c>
      <c r="G148" s="94">
        <f>SUM(E148*F148)</f>
        <v>177293.95200000002</v>
      </c>
      <c r="H148" s="88"/>
      <c r="I148" s="83"/>
    </row>
    <row r="149" spans="1:9" thickBot="1" x14ac:dyDescent="0.25">
      <c r="A149" s="95" t="s">
        <v>169</v>
      </c>
      <c r="B149" s="47"/>
      <c r="C149" s="96"/>
      <c r="D149" s="96"/>
      <c r="E149" s="96"/>
      <c r="F149" s="97"/>
      <c r="G149" s="98">
        <f>SUM(G146:G148)</f>
        <v>221078.88000000003</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86.68</v>
      </c>
      <c r="E153" s="86">
        <f>SUM(B153)*D153</f>
        <v>6076.268</v>
      </c>
      <c r="F153" s="90">
        <v>4</v>
      </c>
      <c r="G153" s="91">
        <f>SUM(E153*F153)</f>
        <v>24305.072</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652.26</v>
      </c>
      <c r="E155" s="86">
        <f>SUM(B155)*D155</f>
        <v>45723.425999999992</v>
      </c>
      <c r="F155" s="93">
        <v>4</v>
      </c>
      <c r="G155" s="94">
        <f>SUM(E155*F155)</f>
        <v>182893.70399999997</v>
      </c>
      <c r="H155" s="88"/>
      <c r="I155" s="83"/>
    </row>
    <row r="156" spans="1:9" thickBot="1" x14ac:dyDescent="0.25">
      <c r="A156" s="95" t="s">
        <v>170</v>
      </c>
      <c r="B156" s="47"/>
      <c r="C156" s="96"/>
      <c r="D156" s="96"/>
      <c r="E156" s="96"/>
      <c r="F156" s="97"/>
      <c r="G156" s="98">
        <f>SUM(G153:G155)</f>
        <v>207198.77599999995</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83.91</v>
      </c>
      <c r="E160" s="86">
        <f>SUM(B160)*D160</f>
        <v>6721.1909999999989</v>
      </c>
      <c r="F160" s="90">
        <v>2</v>
      </c>
      <c r="G160" s="91">
        <f>SUM(E160*F160)</f>
        <v>13442.381999999998</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621.01</v>
      </c>
      <c r="E162" s="86">
        <f>SUM(B162)*D162</f>
        <v>49742.900999999998</v>
      </c>
      <c r="F162" s="93">
        <v>2</v>
      </c>
      <c r="G162" s="94">
        <f>SUM(E162*F162)</f>
        <v>99485.801999999996</v>
      </c>
      <c r="H162" s="88"/>
      <c r="I162" s="83"/>
    </row>
    <row r="163" spans="1:9" thickBot="1" x14ac:dyDescent="0.25">
      <c r="A163" s="142" t="s">
        <v>171</v>
      </c>
      <c r="B163" s="143"/>
      <c r="C163" s="144"/>
      <c r="D163" s="144"/>
      <c r="E163" s="144"/>
      <c r="F163" s="145"/>
      <c r="G163" s="146">
        <f>SUM(G160:G162)</f>
        <v>112928.18399999999</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80.86</v>
      </c>
      <c r="E167" s="86">
        <f>SUM(B167)*D167</f>
        <v>6848.8420000000006</v>
      </c>
      <c r="F167" s="90">
        <v>4</v>
      </c>
      <c r="G167" s="91">
        <f>SUM(E167*F167)</f>
        <v>27395.368000000002</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601.24</v>
      </c>
      <c r="E169" s="86">
        <f>SUM(B169)*D169</f>
        <v>50925.028000000006</v>
      </c>
      <c r="F169" s="93">
        <v>4</v>
      </c>
      <c r="G169" s="94">
        <f>SUM(E169*F169)</f>
        <v>203700.11200000002</v>
      </c>
      <c r="H169" s="88"/>
      <c r="I169" s="83"/>
    </row>
    <row r="170" spans="1:9" thickBot="1" x14ac:dyDescent="0.25">
      <c r="A170" s="95" t="s">
        <v>172</v>
      </c>
      <c r="B170" s="47"/>
      <c r="C170" s="96"/>
      <c r="D170" s="96"/>
      <c r="E170" s="96"/>
      <c r="F170" s="97"/>
      <c r="G170" s="98">
        <f>SUM(G167:G169)</f>
        <v>231095.48000000004</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80.099999999999994</v>
      </c>
      <c r="E174" s="86">
        <f>SUM(B174)*D174</f>
        <v>7505.37</v>
      </c>
      <c r="F174" s="90">
        <v>2</v>
      </c>
      <c r="G174" s="91">
        <f>SUM(E174*F174)</f>
        <v>15010.74</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557.42999999999995</v>
      </c>
      <c r="E176" s="86">
        <f>SUM(B176)*D176</f>
        <v>52231.190999999999</v>
      </c>
      <c r="F176" s="93">
        <v>2</v>
      </c>
      <c r="G176" s="94">
        <f>SUM(E176*F176)</f>
        <v>104462.382</v>
      </c>
      <c r="H176" s="88"/>
      <c r="I176" s="83"/>
    </row>
    <row r="177" spans="1:9" thickBot="1" x14ac:dyDescent="0.25">
      <c r="A177" s="95" t="s">
        <v>173</v>
      </c>
      <c r="B177" s="47"/>
      <c r="C177" s="96"/>
      <c r="D177" s="96"/>
      <c r="E177" s="96"/>
      <c r="F177" s="97"/>
      <c r="G177" s="98">
        <f>SUM(G174:G176)</f>
        <v>119473.122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79.52</v>
      </c>
      <c r="E181" s="86">
        <f>SUM(B181)*D181</f>
        <v>7785.0079999999998</v>
      </c>
      <c r="F181" s="90">
        <v>2</v>
      </c>
      <c r="G181" s="91">
        <f>SUM(E181*F181)</f>
        <v>15570.016</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550.04999999999995</v>
      </c>
      <c r="E183" s="86">
        <f>SUM(B183)*D183</f>
        <v>53849.894999999997</v>
      </c>
      <c r="F183" s="93">
        <v>2</v>
      </c>
      <c r="G183" s="94">
        <f>SUM(E183*F183)</f>
        <v>107699.79</v>
      </c>
      <c r="H183" s="88"/>
      <c r="I183" s="83"/>
    </row>
    <row r="184" spans="1:9" thickBot="1" x14ac:dyDescent="0.25">
      <c r="A184" s="95" t="s">
        <v>174</v>
      </c>
      <c r="B184" s="47"/>
      <c r="C184" s="96"/>
      <c r="D184" s="96"/>
      <c r="E184" s="96"/>
      <c r="F184" s="97"/>
      <c r="G184" s="98">
        <f>SUM(G181:G183)</f>
        <v>123269.806</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77.61</v>
      </c>
      <c r="E188" s="86">
        <f>SUM(B188)*D188</f>
        <v>8420.6849999999995</v>
      </c>
      <c r="F188" s="90">
        <v>2</v>
      </c>
      <c r="G188" s="91">
        <f>SUM(E188*F188)</f>
        <v>16841.37</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527.33000000000004</v>
      </c>
      <c r="E190" s="86">
        <f>SUM(B190)*D190</f>
        <v>57215.305000000008</v>
      </c>
      <c r="F190" s="93">
        <v>2</v>
      </c>
      <c r="G190" s="94">
        <f>SUM(E190*F190)</f>
        <v>114430.61000000002</v>
      </c>
      <c r="H190" s="88"/>
      <c r="I190" s="83"/>
    </row>
    <row r="191" spans="1:9" thickBot="1" x14ac:dyDescent="0.25">
      <c r="A191" s="95" t="s">
        <v>175</v>
      </c>
      <c r="B191" s="47"/>
      <c r="C191" s="96"/>
      <c r="D191" s="96"/>
      <c r="E191" s="96"/>
      <c r="F191" s="97"/>
      <c r="G191" s="98">
        <f>SUM(G188:G190)</f>
        <v>131271.98000000001</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8</v>
      </c>
      <c r="E195" s="86">
        <f>SUM(B195)*D195</f>
        <v>39376</v>
      </c>
      <c r="F195" s="86"/>
      <c r="G195" s="122"/>
      <c r="H195" s="73"/>
      <c r="I195" s="121"/>
    </row>
    <row r="196" spans="1:9" thickBot="1" x14ac:dyDescent="0.25">
      <c r="A196" s="128" t="s">
        <v>83</v>
      </c>
      <c r="B196" s="45">
        <v>4922</v>
      </c>
      <c r="C196" s="106" t="s">
        <v>78</v>
      </c>
      <c r="D196" s="216">
        <v>0.5</v>
      </c>
      <c r="E196" s="86">
        <f t="shared" ref="E196:E218" si="3">SUM(B196)*D196</f>
        <v>2461</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92</v>
      </c>
      <c r="E198" s="86">
        <f t="shared" si="3"/>
        <v>52900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45</v>
      </c>
      <c r="E200" s="86">
        <f t="shared" si="3"/>
        <v>3780</v>
      </c>
      <c r="F200" s="86"/>
      <c r="G200" s="122"/>
      <c r="H200" s="73"/>
      <c r="I200" s="121"/>
    </row>
    <row r="201" spans="1:9" ht="15" x14ac:dyDescent="0.2">
      <c r="A201" s="105" t="s">
        <v>113</v>
      </c>
      <c r="B201" s="45">
        <v>441</v>
      </c>
      <c r="C201" s="106" t="s">
        <v>78</v>
      </c>
      <c r="D201" s="216">
        <v>35</v>
      </c>
      <c r="E201" s="86">
        <f t="shared" si="3"/>
        <v>15435</v>
      </c>
      <c r="F201" s="86"/>
      <c r="G201" s="122"/>
      <c r="H201" s="73"/>
      <c r="I201" s="121"/>
    </row>
    <row r="202" spans="1:9" thickBot="1" x14ac:dyDescent="0.25">
      <c r="A202" s="128" t="s">
        <v>223</v>
      </c>
      <c r="B202" s="45">
        <v>541</v>
      </c>
      <c r="C202" s="106" t="s">
        <v>78</v>
      </c>
      <c r="D202" s="216">
        <v>68</v>
      </c>
      <c r="E202" s="86">
        <f t="shared" si="3"/>
        <v>36788</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12.18</v>
      </c>
      <c r="E204" s="86">
        <f t="shared" si="3"/>
        <v>21863.1</v>
      </c>
      <c r="F204" s="86"/>
      <c r="G204" s="122"/>
      <c r="H204" s="73"/>
      <c r="I204" s="121"/>
    </row>
    <row r="205" spans="1:9" ht="15" x14ac:dyDescent="0.2">
      <c r="A205" s="105" t="s">
        <v>86</v>
      </c>
      <c r="B205" s="45">
        <v>449</v>
      </c>
      <c r="C205" s="106" t="s">
        <v>78</v>
      </c>
      <c r="D205" s="216">
        <v>19</v>
      </c>
      <c r="E205" s="86">
        <f t="shared" si="3"/>
        <v>8531</v>
      </c>
      <c r="F205" s="86"/>
      <c r="G205" s="122"/>
      <c r="H205" s="73"/>
      <c r="I205" s="121"/>
    </row>
    <row r="206" spans="1:9" ht="15" x14ac:dyDescent="0.2">
      <c r="A206" s="100" t="s">
        <v>144</v>
      </c>
      <c r="B206" s="48">
        <v>20</v>
      </c>
      <c r="C206" s="48" t="s">
        <v>138</v>
      </c>
      <c r="D206" s="217">
        <v>140</v>
      </c>
      <c r="E206" s="86">
        <f t="shared" si="3"/>
        <v>2800</v>
      </c>
      <c r="F206" s="86"/>
      <c r="G206" s="122"/>
      <c r="H206" s="73"/>
      <c r="I206" s="121"/>
    </row>
    <row r="207" spans="1:9" ht="15" x14ac:dyDescent="0.2">
      <c r="A207" s="105" t="s">
        <v>252</v>
      </c>
      <c r="B207" s="45">
        <v>307</v>
      </c>
      <c r="C207" s="106" t="s">
        <v>117</v>
      </c>
      <c r="D207" s="216">
        <v>47</v>
      </c>
      <c r="E207" s="86">
        <f t="shared" si="3"/>
        <v>14429</v>
      </c>
      <c r="F207" s="86"/>
      <c r="G207" s="122"/>
      <c r="H207" s="73"/>
      <c r="I207" s="121"/>
    </row>
    <row r="208" spans="1:9" thickBot="1" x14ac:dyDescent="0.25">
      <c r="A208" s="128" t="s">
        <v>253</v>
      </c>
      <c r="B208" s="45">
        <v>276</v>
      </c>
      <c r="C208" s="106" t="s">
        <v>117</v>
      </c>
      <c r="D208" s="216">
        <v>52</v>
      </c>
      <c r="E208" s="86">
        <f t="shared" si="3"/>
        <v>14352</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2000</v>
      </c>
      <c r="E211" s="86">
        <f t="shared" si="3"/>
        <v>40000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404715.1</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433763.5</v>
      </c>
      <c r="H224" s="33"/>
      <c r="I224" s="147"/>
    </row>
    <row r="225" spans="1:9" s="30" customFormat="1" ht="15" x14ac:dyDescent="0.2">
      <c r="A225" s="114" t="s">
        <v>147</v>
      </c>
      <c r="B225" s="101"/>
      <c r="C225" s="102"/>
      <c r="D225" s="102"/>
      <c r="E225" s="102"/>
      <c r="F225" s="138"/>
      <c r="G225" s="108">
        <f>SUM(G146,G153,G160,G167,G174,G181,G188)</f>
        <v>156349.87599999999</v>
      </c>
      <c r="H225" s="33"/>
      <c r="I225" s="147"/>
    </row>
    <row r="226" spans="1:9" s="30" customFormat="1" ht="15" x14ac:dyDescent="0.2">
      <c r="A226" s="114" t="s">
        <v>148</v>
      </c>
      <c r="B226" s="101"/>
      <c r="C226" s="102"/>
      <c r="D226" s="102"/>
      <c r="E226" s="102"/>
      <c r="F226" s="138"/>
      <c r="G226" s="108">
        <f>SUM(G148,G155,G162,G169,G176,G183,G190)</f>
        <v>989966.35200000007</v>
      </c>
      <c r="H226" s="33"/>
      <c r="I226" s="147"/>
    </row>
    <row r="227" spans="1:9" s="30" customFormat="1" ht="15" x14ac:dyDescent="0.2">
      <c r="A227" s="114" t="s">
        <v>149</v>
      </c>
      <c r="B227" s="101"/>
      <c r="C227" s="102"/>
      <c r="D227" s="102"/>
      <c r="E227" s="102"/>
      <c r="F227" s="138"/>
      <c r="G227" s="108">
        <f>SUM(G220)</f>
        <v>404715.1</v>
      </c>
      <c r="H227" s="33"/>
      <c r="I227" s="147"/>
    </row>
    <row r="228" spans="1:9" s="30" customFormat="1" ht="15" x14ac:dyDescent="0.2">
      <c r="A228" s="114" t="s">
        <v>196</v>
      </c>
      <c r="B228" s="153"/>
      <c r="C228" s="102"/>
      <c r="D228" s="102"/>
      <c r="E228" s="102"/>
      <c r="F228" s="138"/>
      <c r="G228" s="108">
        <f>SUM(G224:G227)*3%</f>
        <v>59543.844840000005</v>
      </c>
      <c r="H228" s="33"/>
      <c r="I228" s="147"/>
    </row>
    <row r="229" spans="1:9" s="30" customFormat="1" ht="15" x14ac:dyDescent="0.2">
      <c r="A229" s="114" t="s">
        <v>197</v>
      </c>
      <c r="B229" s="101"/>
      <c r="C229" s="102"/>
      <c r="D229" s="102"/>
      <c r="E229" s="102"/>
      <c r="F229" s="138"/>
      <c r="G229" s="108">
        <f>SUM(G224:G228)*E140</f>
        <v>81773.546913600003</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2126112.2197536002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tr">
        <f>'Summary Sheet '!B4:G4</f>
        <v>Esh Construction Ltd</v>
      </c>
      <c r="C237" s="221"/>
      <c r="D237" s="221"/>
      <c r="E237" s="221"/>
      <c r="F237" s="221"/>
      <c r="G237" s="221"/>
      <c r="H237" s="221"/>
      <c r="I237" s="5"/>
    </row>
    <row r="238" spans="1:9" s="30" customFormat="1" ht="28.5" customHeight="1" x14ac:dyDescent="0.25">
      <c r="A238" s="35" t="s">
        <v>248</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242</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291</v>
      </c>
      <c r="E277" s="54">
        <f>SUM(B277)*D277</f>
        <v>11640</v>
      </c>
      <c r="F277" s="250"/>
      <c r="G277" s="251"/>
      <c r="H277" s="251"/>
      <c r="I277" s="252"/>
    </row>
    <row r="278" spans="1:9" s="30" customFormat="1" ht="15" x14ac:dyDescent="0.2">
      <c r="A278" s="55" t="s">
        <v>13</v>
      </c>
      <c r="B278" s="48">
        <v>40</v>
      </c>
      <c r="C278" s="48" t="s">
        <v>27</v>
      </c>
      <c r="D278" s="212">
        <v>337</v>
      </c>
      <c r="E278" s="54">
        <f t="shared" ref="E278:E285" si="5">SUM(B278)*D278</f>
        <v>13480</v>
      </c>
      <c r="F278" s="250"/>
      <c r="G278" s="251"/>
      <c r="H278" s="251"/>
      <c r="I278" s="252"/>
    </row>
    <row r="279" spans="1:9" s="30" customFormat="1" ht="15" x14ac:dyDescent="0.2">
      <c r="A279" s="55" t="s">
        <v>15</v>
      </c>
      <c r="B279" s="48">
        <v>40</v>
      </c>
      <c r="C279" s="48" t="s">
        <v>27</v>
      </c>
      <c r="D279" s="212">
        <v>225</v>
      </c>
      <c r="E279" s="54">
        <f t="shared" si="5"/>
        <v>9000</v>
      </c>
      <c r="F279" s="250"/>
      <c r="G279" s="251"/>
      <c r="H279" s="251"/>
      <c r="I279" s="252"/>
    </row>
    <row r="280" spans="1:9" s="30" customFormat="1" ht="15" x14ac:dyDescent="0.2">
      <c r="A280" s="55" t="s">
        <v>16</v>
      </c>
      <c r="B280" s="48">
        <v>40</v>
      </c>
      <c r="C280" s="48" t="s">
        <v>27</v>
      </c>
      <c r="D280" s="212">
        <v>1225</v>
      </c>
      <c r="E280" s="54">
        <f t="shared" si="5"/>
        <v>49000</v>
      </c>
      <c r="F280" s="250"/>
      <c r="G280" s="251"/>
      <c r="H280" s="251"/>
      <c r="I280" s="252"/>
    </row>
    <row r="281" spans="1:9" s="30" customFormat="1" ht="15" x14ac:dyDescent="0.2">
      <c r="A281" s="55" t="s">
        <v>125</v>
      </c>
      <c r="B281" s="48">
        <v>40</v>
      </c>
      <c r="C281" s="48" t="s">
        <v>27</v>
      </c>
      <c r="D281" s="212">
        <v>694</v>
      </c>
      <c r="E281" s="54">
        <f t="shared" si="5"/>
        <v>27760</v>
      </c>
      <c r="F281" s="250"/>
      <c r="G281" s="251"/>
      <c r="H281" s="251"/>
      <c r="I281" s="252"/>
    </row>
    <row r="282" spans="1:9" s="30" customFormat="1" ht="15" x14ac:dyDescent="0.2">
      <c r="A282" s="55" t="s">
        <v>123</v>
      </c>
      <c r="B282" s="48">
        <v>40</v>
      </c>
      <c r="C282" s="48" t="s">
        <v>27</v>
      </c>
      <c r="D282" s="212">
        <v>488</v>
      </c>
      <c r="E282" s="54">
        <f t="shared" si="5"/>
        <v>19520</v>
      </c>
      <c r="F282" s="250"/>
      <c r="G282" s="251"/>
      <c r="H282" s="251"/>
      <c r="I282" s="252"/>
    </row>
    <row r="283" spans="1:9" s="30" customFormat="1" ht="15" x14ac:dyDescent="0.2">
      <c r="A283" s="55" t="s">
        <v>17</v>
      </c>
      <c r="B283" s="48">
        <v>40</v>
      </c>
      <c r="C283" s="48" t="s">
        <v>27</v>
      </c>
      <c r="D283" s="212">
        <v>635</v>
      </c>
      <c r="E283" s="54">
        <f t="shared" si="5"/>
        <v>25400</v>
      </c>
      <c r="F283" s="250"/>
      <c r="G283" s="251"/>
      <c r="H283" s="251"/>
      <c r="I283" s="252"/>
    </row>
    <row r="284" spans="1:9" s="30" customFormat="1" ht="15" x14ac:dyDescent="0.2">
      <c r="A284" s="55" t="s">
        <v>18</v>
      </c>
      <c r="B284" s="48">
        <v>40</v>
      </c>
      <c r="C284" s="48" t="s">
        <v>27</v>
      </c>
      <c r="D284" s="212">
        <v>179</v>
      </c>
      <c r="E284" s="54">
        <f t="shared" si="5"/>
        <v>7160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4000</v>
      </c>
      <c r="E287" s="54">
        <f t="shared" ref="E287:E349" si="6">SUM(B287)*D287</f>
        <v>4000</v>
      </c>
      <c r="F287" s="250"/>
      <c r="G287" s="251"/>
      <c r="H287" s="251"/>
      <c r="I287" s="252"/>
    </row>
    <row r="288" spans="1:9" s="30" customFormat="1" ht="15" x14ac:dyDescent="0.2">
      <c r="A288" s="55" t="s">
        <v>45</v>
      </c>
      <c r="B288" s="48">
        <v>40</v>
      </c>
      <c r="C288" s="48" t="s">
        <v>27</v>
      </c>
      <c r="D288" s="212">
        <v>49</v>
      </c>
      <c r="E288" s="54">
        <f t="shared" si="6"/>
        <v>1960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v>42</v>
      </c>
      <c r="E290" s="54">
        <f t="shared" si="6"/>
        <v>1680</v>
      </c>
      <c r="F290" s="250"/>
      <c r="G290" s="251"/>
      <c r="H290" s="251"/>
      <c r="I290" s="252"/>
    </row>
    <row r="291" spans="1:9" s="30" customFormat="1" ht="15" x14ac:dyDescent="0.2">
      <c r="A291" s="58" t="s">
        <v>22</v>
      </c>
      <c r="B291" s="48">
        <v>40</v>
      </c>
      <c r="C291" s="48" t="s">
        <v>27</v>
      </c>
      <c r="D291" s="212">
        <v>48</v>
      </c>
      <c r="E291" s="54">
        <f t="shared" si="6"/>
        <v>1920</v>
      </c>
      <c r="F291" s="250"/>
      <c r="G291" s="251"/>
      <c r="H291" s="251"/>
      <c r="I291" s="252"/>
    </row>
    <row r="292" spans="1:9" s="30" customFormat="1" ht="15" x14ac:dyDescent="0.2">
      <c r="A292" s="58" t="s">
        <v>23</v>
      </c>
      <c r="B292" s="48">
        <v>40</v>
      </c>
      <c r="C292" s="48" t="s">
        <v>27</v>
      </c>
      <c r="D292" s="212">
        <v>59</v>
      </c>
      <c r="E292" s="54">
        <f t="shared" si="6"/>
        <v>2360</v>
      </c>
      <c r="F292" s="250"/>
      <c r="G292" s="251"/>
      <c r="H292" s="251"/>
      <c r="I292" s="252"/>
    </row>
    <row r="293" spans="1:9" s="30" customFormat="1" ht="15" x14ac:dyDescent="0.2">
      <c r="A293" s="58" t="s">
        <v>48</v>
      </c>
      <c r="B293" s="48">
        <v>40</v>
      </c>
      <c r="C293" s="48" t="s">
        <v>27</v>
      </c>
      <c r="D293" s="212">
        <v>10.5</v>
      </c>
      <c r="E293" s="54">
        <f t="shared" si="6"/>
        <v>420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v>25</v>
      </c>
      <c r="E296" s="54">
        <f t="shared" si="6"/>
        <v>1000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v>750</v>
      </c>
      <c r="E298" s="54">
        <f t="shared" si="6"/>
        <v>750</v>
      </c>
      <c r="F298" s="250"/>
      <c r="G298" s="251"/>
      <c r="H298" s="251"/>
      <c r="I298" s="252"/>
    </row>
    <row r="299" spans="1:9" s="30" customFormat="1" ht="15.75" customHeight="1" thickBot="1" x14ac:dyDescent="0.25">
      <c r="A299" s="169" t="s">
        <v>195</v>
      </c>
      <c r="B299" s="48">
        <v>1</v>
      </c>
      <c r="C299" s="48" t="s">
        <v>31</v>
      </c>
      <c r="D299" s="212">
        <v>750</v>
      </c>
      <c r="E299" s="54">
        <f t="shared" si="6"/>
        <v>750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v>100</v>
      </c>
      <c r="E301" s="188">
        <f t="shared" si="6"/>
        <v>4000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11250</v>
      </c>
      <c r="E303" s="54">
        <f t="shared" si="6"/>
        <v>11250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v>8250</v>
      </c>
      <c r="E305" s="54">
        <f t="shared" si="6"/>
        <v>8250</v>
      </c>
      <c r="F305" s="250"/>
      <c r="G305" s="251"/>
      <c r="H305" s="251"/>
      <c r="I305" s="252"/>
    </row>
    <row r="306" spans="1:9" s="30" customFormat="1" ht="15.75" customHeight="1" x14ac:dyDescent="0.2">
      <c r="A306" s="55" t="s">
        <v>52</v>
      </c>
      <c r="B306" s="48">
        <v>1</v>
      </c>
      <c r="C306" s="168" t="s">
        <v>77</v>
      </c>
      <c r="D306" s="212">
        <v>8812.5</v>
      </c>
      <c r="E306" s="54">
        <f t="shared" si="6"/>
        <v>8812.5</v>
      </c>
      <c r="F306" s="250"/>
      <c r="G306" s="251"/>
      <c r="H306" s="251"/>
      <c r="I306" s="252"/>
    </row>
    <row r="307" spans="1:9" s="30" customFormat="1" ht="15.75" customHeight="1" thickBot="1" x14ac:dyDescent="0.25">
      <c r="A307" s="55" t="s">
        <v>98</v>
      </c>
      <c r="B307" s="168">
        <v>1</v>
      </c>
      <c r="C307" s="48" t="s">
        <v>77</v>
      </c>
      <c r="D307" s="212">
        <v>2000</v>
      </c>
      <c r="E307" s="54">
        <f t="shared" si="6"/>
        <v>2000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59.25</v>
      </c>
      <c r="E309" s="54">
        <f t="shared" si="6"/>
        <v>2370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v>100</v>
      </c>
      <c r="E311" s="54">
        <f t="shared" si="6"/>
        <v>4000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v>350</v>
      </c>
      <c r="E318" s="54">
        <f t="shared" si="6"/>
        <v>14000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1125</v>
      </c>
      <c r="E320" s="54">
        <f t="shared" si="6"/>
        <v>22500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v>270</v>
      </c>
      <c r="E324" s="54">
        <f t="shared" si="6"/>
        <v>5400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v>50</v>
      </c>
      <c r="E326" s="54">
        <f t="shared" si="6"/>
        <v>1000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60000</v>
      </c>
      <c r="E332" s="54">
        <f t="shared" si="6"/>
        <v>60000</v>
      </c>
      <c r="F332" s="250"/>
      <c r="G332" s="251"/>
      <c r="H332" s="251"/>
      <c r="I332" s="252"/>
    </row>
    <row r="333" spans="1:9" s="30" customFormat="1" ht="15.75" customHeight="1" x14ac:dyDescent="0.2">
      <c r="A333" s="59" t="s">
        <v>105</v>
      </c>
      <c r="B333" s="48">
        <v>1</v>
      </c>
      <c r="C333" s="48" t="s">
        <v>77</v>
      </c>
      <c r="D333" s="212">
        <v>6000</v>
      </c>
      <c r="E333" s="54">
        <f t="shared" si="6"/>
        <v>6000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1000</v>
      </c>
      <c r="E336" s="54">
        <f t="shared" si="6"/>
        <v>1000</v>
      </c>
      <c r="F336" s="250"/>
      <c r="G336" s="251"/>
      <c r="H336" s="251"/>
      <c r="I336" s="252"/>
    </row>
    <row r="337" spans="1:9" s="30" customFormat="1" ht="15.75" customHeight="1" x14ac:dyDescent="0.2">
      <c r="A337" s="57" t="s">
        <v>107</v>
      </c>
      <c r="B337" s="48">
        <v>1</v>
      </c>
      <c r="C337" s="48" t="s">
        <v>77</v>
      </c>
      <c r="D337" s="212">
        <v>1550</v>
      </c>
      <c r="E337" s="54">
        <f t="shared" si="6"/>
        <v>1550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v>600</v>
      </c>
      <c r="E339" s="54">
        <f t="shared" si="6"/>
        <v>600</v>
      </c>
      <c r="F339" s="250"/>
      <c r="G339" s="251"/>
      <c r="H339" s="251"/>
      <c r="I339" s="252"/>
    </row>
    <row r="340" spans="1:9" s="30" customFormat="1" ht="15.75" customHeight="1" x14ac:dyDescent="0.2">
      <c r="A340" s="57" t="s">
        <v>66</v>
      </c>
      <c r="B340" s="48">
        <v>1</v>
      </c>
      <c r="C340" s="48" t="s">
        <v>77</v>
      </c>
      <c r="D340" s="212">
        <v>1500</v>
      </c>
      <c r="E340" s="54">
        <f t="shared" si="6"/>
        <v>1500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v>2600</v>
      </c>
      <c r="E342" s="54">
        <f t="shared" si="6"/>
        <v>2600</v>
      </c>
      <c r="F342" s="250"/>
      <c r="G342" s="251"/>
      <c r="H342" s="251"/>
      <c r="I342" s="252"/>
    </row>
    <row r="343" spans="1:9" s="30" customFormat="1" ht="15.75" customHeight="1" x14ac:dyDescent="0.2">
      <c r="A343" s="57" t="s">
        <v>132</v>
      </c>
      <c r="B343" s="48">
        <v>1</v>
      </c>
      <c r="C343" s="48" t="s">
        <v>77</v>
      </c>
      <c r="D343" s="212">
        <v>1200</v>
      </c>
      <c r="E343" s="54">
        <f t="shared" si="6"/>
        <v>1200</v>
      </c>
      <c r="F343" s="250" t="s">
        <v>206</v>
      </c>
      <c r="G343" s="251"/>
      <c r="H343" s="251"/>
      <c r="I343" s="252"/>
    </row>
    <row r="344" spans="1:9" s="30" customFormat="1" ht="15.75" customHeight="1" x14ac:dyDescent="0.2">
      <c r="A344" s="57" t="s">
        <v>140</v>
      </c>
      <c r="B344" s="48">
        <v>1</v>
      </c>
      <c r="C344" s="48" t="s">
        <v>77</v>
      </c>
      <c r="D344" s="212">
        <v>7350</v>
      </c>
      <c r="E344" s="54">
        <f t="shared" si="6"/>
        <v>7350</v>
      </c>
      <c r="F344" s="250" t="s">
        <v>235</v>
      </c>
      <c r="G344" s="251"/>
      <c r="H344" s="251"/>
      <c r="I344" s="252"/>
    </row>
    <row r="345" spans="1:9" s="30" customFormat="1" ht="15.75" customHeight="1" thickBot="1" x14ac:dyDescent="0.25">
      <c r="A345" s="57" t="s">
        <v>190</v>
      </c>
      <c r="B345" s="48">
        <v>1</v>
      </c>
      <c r="C345" s="48" t="s">
        <v>77</v>
      </c>
      <c r="D345" s="212">
        <v>12000</v>
      </c>
      <c r="E345" s="54">
        <f t="shared" si="6"/>
        <v>12000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v>1000</v>
      </c>
      <c r="E350" s="54">
        <f t="shared" ref="E350:E366" si="7">SUM(B350)*D350</f>
        <v>1000</v>
      </c>
      <c r="F350" s="250"/>
      <c r="G350" s="251"/>
      <c r="H350" s="251"/>
      <c r="I350" s="252"/>
    </row>
    <row r="351" spans="1:9" s="30" customFormat="1" ht="15.75" customHeight="1" thickBot="1" x14ac:dyDescent="0.25">
      <c r="A351" s="57" t="s">
        <v>71</v>
      </c>
      <c r="B351" s="48">
        <v>1</v>
      </c>
      <c r="C351" s="48" t="s">
        <v>77</v>
      </c>
      <c r="D351" s="212">
        <v>1640</v>
      </c>
      <c r="E351" s="54">
        <f t="shared" si="7"/>
        <v>1640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v>4400</v>
      </c>
      <c r="E354" s="54">
        <f t="shared" si="7"/>
        <v>4400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v>185</v>
      </c>
      <c r="E356" s="54">
        <f t="shared" si="7"/>
        <v>370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v>75</v>
      </c>
      <c r="E358" s="54">
        <f t="shared" si="7"/>
        <v>1500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100</v>
      </c>
      <c r="E364" s="54">
        <f t="shared" si="7"/>
        <v>2000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366092.5</v>
      </c>
      <c r="F368" s="244"/>
      <c r="G368" s="245"/>
      <c r="H368" s="245"/>
      <c r="I368" s="246"/>
    </row>
    <row r="369" spans="1:9" s="30" customFormat="1" ht="16.5" customHeight="1" thickTop="1" thickBot="1" x14ac:dyDescent="0.25">
      <c r="A369" s="60" t="s">
        <v>157</v>
      </c>
      <c r="B369" s="61"/>
      <c r="C369" s="62"/>
      <c r="D369" s="63"/>
      <c r="E369" s="64">
        <f>SUM(E368)/B256</f>
        <v>9152.3125</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0.01</v>
      </c>
      <c r="F373" s="295"/>
      <c r="G373" s="296"/>
      <c r="H373" s="296"/>
      <c r="I373" s="297"/>
    </row>
    <row r="374" spans="1:9" s="30" customFormat="1" ht="16.5" customHeight="1" thickTop="1" thickBot="1" x14ac:dyDescent="0.25">
      <c r="A374" s="60" t="s">
        <v>142</v>
      </c>
      <c r="B374" s="61"/>
      <c r="C374" s="62"/>
      <c r="D374" s="63"/>
      <c r="E374" s="103">
        <f>SUM(E372:E373)</f>
        <v>0.04</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178.86</v>
      </c>
      <c r="E380" s="86">
        <f>SUM(B380)*D380</f>
        <v>10946.232000000002</v>
      </c>
      <c r="F380" s="90">
        <v>4</v>
      </c>
      <c r="G380" s="91">
        <f>SUM(E380*F380)</f>
        <v>43784.928000000007</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763.12</v>
      </c>
      <c r="E382" s="86">
        <f>SUM(B382)*D382</f>
        <v>46702.944000000003</v>
      </c>
      <c r="F382" s="93">
        <v>4</v>
      </c>
      <c r="G382" s="94">
        <f>SUM(E382*F382)</f>
        <v>186811.77600000001</v>
      </c>
      <c r="H382" s="88"/>
      <c r="I382" s="83"/>
    </row>
    <row r="383" spans="1:9" s="30" customFormat="1" thickBot="1" x14ac:dyDescent="0.25">
      <c r="A383" s="95" t="s">
        <v>169</v>
      </c>
      <c r="B383" s="47"/>
      <c r="C383" s="96"/>
      <c r="D383" s="96"/>
      <c r="E383" s="96"/>
      <c r="F383" s="97"/>
      <c r="G383" s="98">
        <f>SUM(G380:G382)</f>
        <v>230596.70400000003</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86.68</v>
      </c>
      <c r="E387" s="86">
        <f>SUM(B387)*D387</f>
        <v>6076.268</v>
      </c>
      <c r="F387" s="90">
        <v>4</v>
      </c>
      <c r="G387" s="91">
        <f>SUM(E387*F387)</f>
        <v>24305.072</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696.69</v>
      </c>
      <c r="E389" s="86">
        <f>SUM(B389)*D389</f>
        <v>48837.968999999997</v>
      </c>
      <c r="F389" s="93">
        <v>4</v>
      </c>
      <c r="G389" s="94">
        <f>SUM(E389*F389)</f>
        <v>195351.87599999999</v>
      </c>
      <c r="H389" s="88"/>
      <c r="I389" s="83"/>
    </row>
    <row r="390" spans="1:9" s="30" customFormat="1" thickBot="1" x14ac:dyDescent="0.25">
      <c r="A390" s="95" t="s">
        <v>170</v>
      </c>
      <c r="B390" s="47"/>
      <c r="C390" s="96"/>
      <c r="D390" s="96"/>
      <c r="E390" s="96"/>
      <c r="F390" s="97"/>
      <c r="G390" s="98">
        <f>SUM(G387:G389)</f>
        <v>219656.94799999997</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83.91</v>
      </c>
      <c r="E394" s="86">
        <f>SUM(B394)*D394</f>
        <v>6721.1909999999989</v>
      </c>
      <c r="F394" s="90">
        <v>2</v>
      </c>
      <c r="G394" s="91">
        <f>SUM(E394*F394)</f>
        <v>13442.381999999998</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667.09</v>
      </c>
      <c r="E396" s="86">
        <f>SUM(B396)*D396</f>
        <v>53433.909</v>
      </c>
      <c r="F396" s="93">
        <v>2</v>
      </c>
      <c r="G396" s="94">
        <f>SUM(E396*F396)</f>
        <v>106867.818</v>
      </c>
      <c r="H396" s="88"/>
      <c r="I396" s="83"/>
    </row>
    <row r="397" spans="1:9" s="30" customFormat="1" thickBot="1" x14ac:dyDescent="0.25">
      <c r="A397" s="142" t="s">
        <v>171</v>
      </c>
      <c r="B397" s="143"/>
      <c r="C397" s="144"/>
      <c r="D397" s="144"/>
      <c r="E397" s="144"/>
      <c r="F397" s="145"/>
      <c r="G397" s="146">
        <f>SUM(G394:G396)</f>
        <v>120310.2</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80.86</v>
      </c>
      <c r="E401" s="86">
        <f>SUM(B401)*D401</f>
        <v>6848.8420000000006</v>
      </c>
      <c r="F401" s="90">
        <v>4</v>
      </c>
      <c r="G401" s="91">
        <f>SUM(E401*F401)</f>
        <v>27395.368000000002</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642.70000000000005</v>
      </c>
      <c r="E403" s="86">
        <f>SUM(B403)*D403</f>
        <v>54436.69</v>
      </c>
      <c r="F403" s="93">
        <v>4</v>
      </c>
      <c r="G403" s="94">
        <f>SUM(E403*F403)</f>
        <v>217746.76</v>
      </c>
      <c r="H403" s="88"/>
      <c r="I403" s="83"/>
    </row>
    <row r="404" spans="1:9" s="30" customFormat="1" thickBot="1" x14ac:dyDescent="0.25">
      <c r="A404" s="95" t="s">
        <v>172</v>
      </c>
      <c r="B404" s="47"/>
      <c r="C404" s="96"/>
      <c r="D404" s="96"/>
      <c r="E404" s="96"/>
      <c r="F404" s="97"/>
      <c r="G404" s="98">
        <f>SUM(G401:G403)</f>
        <v>245142.12800000003</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80.099999999999994</v>
      </c>
      <c r="E408" s="86">
        <f>SUM(B408)*D408</f>
        <v>7505.37</v>
      </c>
      <c r="F408" s="90">
        <v>2</v>
      </c>
      <c r="G408" s="91">
        <f>SUM(E408*F408)</f>
        <v>15010.74</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597.83000000000004</v>
      </c>
      <c r="E410" s="86">
        <f>SUM(B410)*D410</f>
        <v>56016.671000000002</v>
      </c>
      <c r="F410" s="93">
        <v>2</v>
      </c>
      <c r="G410" s="94">
        <f>SUM(E410*F410)</f>
        <v>112033.342</v>
      </c>
      <c r="H410" s="88"/>
      <c r="I410" s="83"/>
    </row>
    <row r="411" spans="1:9" s="30" customFormat="1" thickBot="1" x14ac:dyDescent="0.25">
      <c r="A411" s="95" t="s">
        <v>173</v>
      </c>
      <c r="B411" s="47"/>
      <c r="C411" s="96"/>
      <c r="D411" s="96"/>
      <c r="E411" s="96"/>
      <c r="F411" s="97"/>
      <c r="G411" s="98">
        <f>SUM(G408:G410)</f>
        <v>127044.08200000001</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79.52</v>
      </c>
      <c r="E415" s="86">
        <f>SUM(B415)*D415</f>
        <v>7785.0079999999998</v>
      </c>
      <c r="F415" s="90">
        <v>2</v>
      </c>
      <c r="G415" s="91">
        <f>SUM(E415*F415)</f>
        <v>15570.016</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588.96</v>
      </c>
      <c r="E417" s="86">
        <f>SUM(B417)*D417</f>
        <v>57659.184000000008</v>
      </c>
      <c r="F417" s="93">
        <v>2</v>
      </c>
      <c r="G417" s="94">
        <f>SUM(E417*F417)</f>
        <v>115318.36800000002</v>
      </c>
      <c r="H417" s="88"/>
      <c r="I417" s="83"/>
    </row>
    <row r="418" spans="1:9" thickBot="1" x14ac:dyDescent="0.25">
      <c r="A418" s="95" t="s">
        <v>174</v>
      </c>
      <c r="B418" s="47"/>
      <c r="C418" s="96"/>
      <c r="D418" s="96"/>
      <c r="E418" s="96"/>
      <c r="F418" s="97"/>
      <c r="G418" s="98">
        <f>SUM(G415:G417)</f>
        <v>130888.38400000002</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77.61</v>
      </c>
      <c r="E422" s="86">
        <f>SUM(B422)*D422</f>
        <v>8420.6849999999995</v>
      </c>
      <c r="F422" s="90">
        <v>2</v>
      </c>
      <c r="G422" s="91">
        <f>SUM(E422*F422)</f>
        <v>16841.37</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562.02</v>
      </c>
      <c r="E424" s="86">
        <f>SUM(B424)*D424</f>
        <v>60979.17</v>
      </c>
      <c r="F424" s="93">
        <v>2</v>
      </c>
      <c r="G424" s="94">
        <f>SUM(E424*F424)</f>
        <v>121958.34</v>
      </c>
      <c r="H424" s="88"/>
      <c r="I424" s="83"/>
    </row>
    <row r="425" spans="1:9" thickBot="1" x14ac:dyDescent="0.25">
      <c r="A425" s="95" t="s">
        <v>175</v>
      </c>
      <c r="B425" s="47"/>
      <c r="C425" s="96"/>
      <c r="D425" s="96"/>
      <c r="E425" s="96"/>
      <c r="F425" s="97"/>
      <c r="G425" s="98">
        <f>SUM(G422:G424)</f>
        <v>138799.71</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8</v>
      </c>
      <c r="E429" s="54">
        <f t="shared" ref="E429:E452" si="8">SUM(B429)*D429</f>
        <v>39376</v>
      </c>
      <c r="F429" s="86"/>
      <c r="G429" s="122"/>
      <c r="H429" s="73"/>
      <c r="I429" s="121"/>
    </row>
    <row r="430" spans="1:9" thickBot="1" x14ac:dyDescent="0.25">
      <c r="A430" s="128" t="s">
        <v>83</v>
      </c>
      <c r="B430" s="45">
        <v>4922</v>
      </c>
      <c r="C430" s="106" t="s">
        <v>78</v>
      </c>
      <c r="D430" s="216">
        <v>0.5</v>
      </c>
      <c r="E430" s="54">
        <f t="shared" si="8"/>
        <v>2461</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92</v>
      </c>
      <c r="E432" s="54">
        <f t="shared" si="8"/>
        <v>52900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45</v>
      </c>
      <c r="E434" s="54">
        <f t="shared" si="8"/>
        <v>3780</v>
      </c>
      <c r="F434" s="86"/>
      <c r="G434" s="122"/>
      <c r="H434" s="73"/>
      <c r="I434" s="121"/>
    </row>
    <row r="435" spans="1:9" ht="15" x14ac:dyDescent="0.2">
      <c r="A435" s="105" t="s">
        <v>113</v>
      </c>
      <c r="B435" s="45">
        <v>441</v>
      </c>
      <c r="C435" s="106" t="s">
        <v>78</v>
      </c>
      <c r="D435" s="216">
        <v>35</v>
      </c>
      <c r="E435" s="54">
        <f t="shared" si="8"/>
        <v>15435</v>
      </c>
      <c r="F435" s="86"/>
      <c r="G435" s="122"/>
      <c r="H435" s="73"/>
      <c r="I435" s="121"/>
    </row>
    <row r="436" spans="1:9" thickBot="1" x14ac:dyDescent="0.25">
      <c r="A436" s="128" t="s">
        <v>223</v>
      </c>
      <c r="B436" s="45">
        <v>541</v>
      </c>
      <c r="C436" s="106" t="s">
        <v>78</v>
      </c>
      <c r="D436" s="216">
        <v>68</v>
      </c>
      <c r="E436" s="54">
        <f t="shared" si="8"/>
        <v>36788</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12.18</v>
      </c>
      <c r="E438" s="54">
        <f t="shared" si="8"/>
        <v>21863.1</v>
      </c>
      <c r="F438" s="86"/>
      <c r="G438" s="122"/>
      <c r="H438" s="73"/>
      <c r="I438" s="121"/>
    </row>
    <row r="439" spans="1:9" ht="15" x14ac:dyDescent="0.2">
      <c r="A439" s="105" t="s">
        <v>86</v>
      </c>
      <c r="B439" s="45">
        <v>449</v>
      </c>
      <c r="C439" s="106" t="s">
        <v>78</v>
      </c>
      <c r="D439" s="216">
        <v>19</v>
      </c>
      <c r="E439" s="54">
        <f t="shared" si="8"/>
        <v>8531</v>
      </c>
      <c r="F439" s="86"/>
      <c r="G439" s="122"/>
      <c r="H439" s="73"/>
      <c r="I439" s="121"/>
    </row>
    <row r="440" spans="1:9" ht="15" x14ac:dyDescent="0.2">
      <c r="A440" s="100" t="s">
        <v>144</v>
      </c>
      <c r="B440" s="48">
        <v>20</v>
      </c>
      <c r="C440" s="48" t="s">
        <v>138</v>
      </c>
      <c r="D440" s="217">
        <v>140</v>
      </c>
      <c r="E440" s="54">
        <f t="shared" si="8"/>
        <v>2800</v>
      </c>
      <c r="F440" s="86"/>
      <c r="G440" s="122"/>
      <c r="H440" s="73"/>
      <c r="I440" s="121"/>
    </row>
    <row r="441" spans="1:9" ht="15" x14ac:dyDescent="0.2">
      <c r="A441" s="105" t="s">
        <v>252</v>
      </c>
      <c r="B441" s="45">
        <v>307</v>
      </c>
      <c r="C441" s="106" t="s">
        <v>117</v>
      </c>
      <c r="D441" s="216">
        <v>47</v>
      </c>
      <c r="E441" s="54">
        <f t="shared" si="8"/>
        <v>14429</v>
      </c>
      <c r="F441" s="86"/>
      <c r="G441" s="122"/>
      <c r="H441" s="73"/>
      <c r="I441" s="121"/>
    </row>
    <row r="442" spans="1:9" thickBot="1" x14ac:dyDescent="0.25">
      <c r="A442" s="128" t="s">
        <v>253</v>
      </c>
      <c r="B442" s="45">
        <v>276</v>
      </c>
      <c r="C442" s="106" t="s">
        <v>117</v>
      </c>
      <c r="D442" s="216">
        <v>52</v>
      </c>
      <c r="E442" s="54">
        <f t="shared" si="8"/>
        <v>14352</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2000</v>
      </c>
      <c r="E445" s="54">
        <f t="shared" si="8"/>
        <v>40000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404715.1</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366092.5</v>
      </c>
      <c r="H458" s="33"/>
      <c r="I458" s="147"/>
    </row>
    <row r="459" spans="1:9" ht="15" x14ac:dyDescent="0.2">
      <c r="A459" s="114" t="s">
        <v>147</v>
      </c>
      <c r="B459" s="101"/>
      <c r="C459" s="102"/>
      <c r="D459" s="102"/>
      <c r="E459" s="102"/>
      <c r="F459" s="138"/>
      <c r="G459" s="108">
        <f>SUM(G380,G387,G394,G401,G408,G415,G422)</f>
        <v>156349.87599999999</v>
      </c>
      <c r="H459" s="33"/>
      <c r="I459" s="147"/>
    </row>
    <row r="460" spans="1:9" ht="15" x14ac:dyDescent="0.2">
      <c r="A460" s="114" t="s">
        <v>148</v>
      </c>
      <c r="B460" s="101"/>
      <c r="C460" s="102"/>
      <c r="D460" s="102"/>
      <c r="E460" s="102"/>
      <c r="F460" s="138"/>
      <c r="G460" s="108">
        <f>SUM(G382,G389,G396,G403,G410,G417,G424)</f>
        <v>1056088.28</v>
      </c>
      <c r="H460" s="33"/>
      <c r="I460" s="147"/>
    </row>
    <row r="461" spans="1:9" ht="15" x14ac:dyDescent="0.2">
      <c r="A461" s="114" t="s">
        <v>149</v>
      </c>
      <c r="B461" s="101"/>
      <c r="C461" s="102"/>
      <c r="D461" s="102"/>
      <c r="E461" s="102"/>
      <c r="F461" s="138"/>
      <c r="G461" s="108">
        <f>SUM(G454)</f>
        <v>404715.1</v>
      </c>
      <c r="H461" s="33"/>
      <c r="I461" s="147"/>
    </row>
    <row r="462" spans="1:9" ht="15" x14ac:dyDescent="0.2">
      <c r="A462" s="114" t="s">
        <v>196</v>
      </c>
      <c r="B462" s="101"/>
      <c r="C462" s="102"/>
      <c r="D462" s="102"/>
      <c r="E462" s="102"/>
      <c r="F462" s="138"/>
      <c r="G462" s="108">
        <f>SUM(G458:G461)*3%</f>
        <v>59497.37268</v>
      </c>
      <c r="H462" s="33"/>
      <c r="I462" s="147"/>
    </row>
    <row r="463" spans="1:9" ht="15" x14ac:dyDescent="0.2">
      <c r="A463" s="114" t="s">
        <v>150</v>
      </c>
      <c r="B463" s="101"/>
      <c r="C463" s="102"/>
      <c r="D463" s="102"/>
      <c r="E463" s="102"/>
      <c r="F463" s="138"/>
      <c r="G463" s="108">
        <f>SUM(G458:G462)*E374</f>
        <v>81709.725147200006</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2124452.8538271999</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2126112.2197536002</v>
      </c>
    </row>
    <row r="469" spans="1:9" ht="24" customHeight="1" thickBot="1" x14ac:dyDescent="0.25">
      <c r="A469" s="223" t="s">
        <v>177</v>
      </c>
      <c r="B469" s="224"/>
      <c r="C469" s="224"/>
      <c r="D469" s="224"/>
      <c r="E469" s="224"/>
      <c r="F469" s="225"/>
      <c r="G469" s="185">
        <f>SUM(G465)</f>
        <v>2124452.8538271999</v>
      </c>
    </row>
    <row r="470" spans="1:9" ht="30.95" customHeight="1" thickBot="1" x14ac:dyDescent="0.25">
      <c r="A470" s="223" t="s">
        <v>225</v>
      </c>
      <c r="B470" s="224"/>
      <c r="C470" s="224"/>
      <c r="D470" s="224"/>
      <c r="E470" s="224"/>
      <c r="F470" s="225"/>
      <c r="G470" s="185">
        <f>SUM(G468:G469)</f>
        <v>4250565.0735807996</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15" zoomScaleNormal="100" zoomScaleSheetLayoutView="100" workbookViewId="0">
      <selection activeCell="D344" sqref="D34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tr">
        <f>'Summary Sheet '!B4:G4</f>
        <v>Esh Construction Ltd</v>
      </c>
      <c r="C4" s="221"/>
      <c r="D4" s="221"/>
      <c r="E4" s="221"/>
      <c r="F4" s="221"/>
      <c r="G4" s="221"/>
      <c r="H4" s="221"/>
      <c r="I4" s="5"/>
    </row>
    <row r="5" spans="1:9" ht="30.75" customHeight="1" x14ac:dyDescent="0.25">
      <c r="A5" s="35" t="s">
        <v>249</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243</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v>291</v>
      </c>
      <c r="E43" s="54">
        <f>SUM(B43)*D43</f>
        <v>15132</v>
      </c>
      <c r="F43" s="250"/>
      <c r="G43" s="251"/>
      <c r="H43" s="251"/>
      <c r="I43" s="252"/>
    </row>
    <row r="44" spans="1:11" ht="15.75" customHeight="1" x14ac:dyDescent="0.2">
      <c r="A44" s="55" t="s">
        <v>13</v>
      </c>
      <c r="B44" s="48">
        <v>52</v>
      </c>
      <c r="C44" s="48" t="s">
        <v>27</v>
      </c>
      <c r="D44" s="212">
        <v>337</v>
      </c>
      <c r="E44" s="54">
        <f t="shared" ref="E44:E107" si="1">SUM(B44)*D44</f>
        <v>17524</v>
      </c>
      <c r="F44" s="250"/>
      <c r="G44" s="251"/>
      <c r="H44" s="251"/>
      <c r="I44" s="252"/>
    </row>
    <row r="45" spans="1:11" ht="15.75" customHeight="1" x14ac:dyDescent="0.2">
      <c r="A45" s="55" t="s">
        <v>15</v>
      </c>
      <c r="B45" s="48">
        <v>52</v>
      </c>
      <c r="C45" s="48" t="s">
        <v>27</v>
      </c>
      <c r="D45" s="212">
        <v>225</v>
      </c>
      <c r="E45" s="54">
        <f t="shared" si="1"/>
        <v>11700</v>
      </c>
      <c r="F45" s="250"/>
      <c r="G45" s="251"/>
      <c r="H45" s="251"/>
      <c r="I45" s="252"/>
    </row>
    <row r="46" spans="1:11" ht="15.75" customHeight="1" x14ac:dyDescent="0.2">
      <c r="A46" s="55" t="s">
        <v>16</v>
      </c>
      <c r="B46" s="48">
        <v>52</v>
      </c>
      <c r="C46" s="48" t="s">
        <v>27</v>
      </c>
      <c r="D46" s="212">
        <v>1225</v>
      </c>
      <c r="E46" s="54">
        <f t="shared" si="1"/>
        <v>63700</v>
      </c>
      <c r="F46" s="250"/>
      <c r="G46" s="251"/>
      <c r="H46" s="251"/>
      <c r="I46" s="252"/>
    </row>
    <row r="47" spans="1:11" ht="15.75" customHeight="1" x14ac:dyDescent="0.2">
      <c r="A47" s="55" t="s">
        <v>125</v>
      </c>
      <c r="B47" s="48">
        <v>52</v>
      </c>
      <c r="C47" s="48" t="s">
        <v>27</v>
      </c>
      <c r="D47" s="212">
        <v>694</v>
      </c>
      <c r="E47" s="54">
        <f t="shared" si="1"/>
        <v>36088</v>
      </c>
      <c r="F47" s="250"/>
      <c r="G47" s="251"/>
      <c r="H47" s="251"/>
      <c r="I47" s="252"/>
    </row>
    <row r="48" spans="1:11" ht="15.75" customHeight="1" x14ac:dyDescent="0.2">
      <c r="A48" s="55" t="s">
        <v>123</v>
      </c>
      <c r="B48" s="48">
        <v>52</v>
      </c>
      <c r="C48" s="48" t="s">
        <v>27</v>
      </c>
      <c r="D48" s="212">
        <v>488</v>
      </c>
      <c r="E48" s="54">
        <f t="shared" si="1"/>
        <v>25376</v>
      </c>
      <c r="F48" s="250"/>
      <c r="G48" s="251"/>
      <c r="H48" s="251"/>
      <c r="I48" s="252"/>
    </row>
    <row r="49" spans="1:9" ht="15.75" customHeight="1" x14ac:dyDescent="0.2">
      <c r="A49" s="55" t="s">
        <v>185</v>
      </c>
      <c r="B49" s="48">
        <v>52</v>
      </c>
      <c r="C49" s="48" t="s">
        <v>27</v>
      </c>
      <c r="D49" s="212">
        <v>635</v>
      </c>
      <c r="E49" s="54">
        <f t="shared" si="1"/>
        <v>33020</v>
      </c>
      <c r="F49" s="250"/>
      <c r="G49" s="251"/>
      <c r="H49" s="251"/>
      <c r="I49" s="252"/>
    </row>
    <row r="50" spans="1:9" ht="15.75" customHeight="1" x14ac:dyDescent="0.2">
      <c r="A50" s="55" t="s">
        <v>18</v>
      </c>
      <c r="B50" s="48">
        <v>52</v>
      </c>
      <c r="C50" s="48" t="s">
        <v>27</v>
      </c>
      <c r="D50" s="212">
        <v>179</v>
      </c>
      <c r="E50" s="54">
        <f t="shared" si="1"/>
        <v>9308</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4000</v>
      </c>
      <c r="E53" s="54">
        <f t="shared" si="1"/>
        <v>4000</v>
      </c>
      <c r="F53" s="250"/>
      <c r="G53" s="251"/>
      <c r="H53" s="251"/>
      <c r="I53" s="252"/>
    </row>
    <row r="54" spans="1:9" ht="15.75" customHeight="1" x14ac:dyDescent="0.2">
      <c r="A54" s="55" t="s">
        <v>45</v>
      </c>
      <c r="B54" s="48">
        <v>52</v>
      </c>
      <c r="C54" s="48" t="s">
        <v>27</v>
      </c>
      <c r="D54" s="212">
        <v>49</v>
      </c>
      <c r="E54" s="54">
        <f t="shared" si="1"/>
        <v>2548</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v>42</v>
      </c>
      <c r="E56" s="54">
        <f t="shared" si="1"/>
        <v>2184</v>
      </c>
      <c r="F56" s="250"/>
      <c r="G56" s="251"/>
      <c r="H56" s="251"/>
      <c r="I56" s="252"/>
    </row>
    <row r="57" spans="1:9" ht="15.75" customHeight="1" x14ac:dyDescent="0.2">
      <c r="A57" s="58" t="s">
        <v>22</v>
      </c>
      <c r="B57" s="48">
        <v>52</v>
      </c>
      <c r="C57" s="48" t="s">
        <v>27</v>
      </c>
      <c r="D57" s="212">
        <v>48</v>
      </c>
      <c r="E57" s="54">
        <f t="shared" si="1"/>
        <v>2496</v>
      </c>
      <c r="F57" s="250"/>
      <c r="G57" s="251"/>
      <c r="H57" s="251"/>
      <c r="I57" s="252"/>
    </row>
    <row r="58" spans="1:9" ht="15.75" customHeight="1" x14ac:dyDescent="0.2">
      <c r="A58" s="58" t="s">
        <v>23</v>
      </c>
      <c r="B58" s="48">
        <v>52</v>
      </c>
      <c r="C58" s="48" t="s">
        <v>27</v>
      </c>
      <c r="D58" s="212">
        <v>59</v>
      </c>
      <c r="E58" s="54">
        <f t="shared" si="1"/>
        <v>3068</v>
      </c>
      <c r="F58" s="250"/>
      <c r="G58" s="251"/>
      <c r="H58" s="251"/>
      <c r="I58" s="252"/>
    </row>
    <row r="59" spans="1:9" ht="15.75" customHeight="1" x14ac:dyDescent="0.2">
      <c r="A59" s="58" t="s">
        <v>48</v>
      </c>
      <c r="B59" s="48">
        <v>52</v>
      </c>
      <c r="C59" s="48" t="s">
        <v>27</v>
      </c>
      <c r="D59" s="212">
        <v>10.5</v>
      </c>
      <c r="E59" s="54">
        <f t="shared" si="1"/>
        <v>546</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v>25</v>
      </c>
      <c r="E62" s="54">
        <f t="shared" si="1"/>
        <v>1300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v>750</v>
      </c>
      <c r="E64" s="54">
        <f t="shared" si="1"/>
        <v>750</v>
      </c>
      <c r="F64" s="250"/>
      <c r="G64" s="251"/>
      <c r="H64" s="251"/>
      <c r="I64" s="252"/>
    </row>
    <row r="65" spans="1:9" ht="15.75" customHeight="1" thickBot="1" x14ac:dyDescent="0.25">
      <c r="A65" s="169" t="s">
        <v>195</v>
      </c>
      <c r="B65" s="168">
        <v>1</v>
      </c>
      <c r="C65" s="48" t="s">
        <v>31</v>
      </c>
      <c r="D65" s="212">
        <v>750</v>
      </c>
      <c r="E65" s="54">
        <f t="shared" si="1"/>
        <v>750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100</v>
      </c>
      <c r="E67" s="188">
        <f t="shared" si="1"/>
        <v>5200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11250</v>
      </c>
      <c r="E69" s="54">
        <f t="shared" si="1"/>
        <v>11250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v>8250</v>
      </c>
      <c r="E71" s="54">
        <f t="shared" si="1"/>
        <v>8250</v>
      </c>
      <c r="F71" s="250"/>
      <c r="G71" s="251"/>
      <c r="H71" s="251"/>
      <c r="I71" s="252"/>
    </row>
    <row r="72" spans="1:9" ht="15.75" customHeight="1" x14ac:dyDescent="0.2">
      <c r="A72" s="55" t="s">
        <v>52</v>
      </c>
      <c r="B72" s="48">
        <v>1</v>
      </c>
      <c r="C72" s="168" t="s">
        <v>77</v>
      </c>
      <c r="D72" s="212">
        <v>8812.5</v>
      </c>
      <c r="E72" s="54">
        <f t="shared" si="1"/>
        <v>8812.5</v>
      </c>
      <c r="F72" s="250"/>
      <c r="G72" s="251"/>
      <c r="H72" s="251"/>
      <c r="I72" s="252"/>
    </row>
    <row r="73" spans="1:9" ht="15.75" customHeight="1" thickBot="1" x14ac:dyDescent="0.25">
      <c r="A73" s="55" t="s">
        <v>98</v>
      </c>
      <c r="B73" s="168">
        <v>1</v>
      </c>
      <c r="C73" s="48" t="s">
        <v>77</v>
      </c>
      <c r="D73" s="212">
        <v>2000</v>
      </c>
      <c r="E73" s="54">
        <f t="shared" si="1"/>
        <v>2000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59.25</v>
      </c>
      <c r="E75" s="54">
        <f t="shared" si="1"/>
        <v>3081</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v>100</v>
      </c>
      <c r="E77" s="54">
        <f t="shared" si="1"/>
        <v>5200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v>350</v>
      </c>
      <c r="E84" s="54">
        <f t="shared" si="1"/>
        <v>18200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v>1125</v>
      </c>
      <c r="E86" s="54">
        <f t="shared" si="1"/>
        <v>29250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v>270</v>
      </c>
      <c r="E90" s="54">
        <f t="shared" si="1"/>
        <v>7020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v>50</v>
      </c>
      <c r="E92" s="54">
        <f t="shared" si="1"/>
        <v>1300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60000</v>
      </c>
      <c r="E98" s="54">
        <f t="shared" si="1"/>
        <v>60000</v>
      </c>
      <c r="F98" s="250"/>
      <c r="G98" s="251"/>
      <c r="H98" s="251"/>
      <c r="I98" s="252"/>
    </row>
    <row r="99" spans="1:9" ht="15.75" customHeight="1" x14ac:dyDescent="0.2">
      <c r="A99" s="59" t="s">
        <v>105</v>
      </c>
      <c r="B99" s="168">
        <v>1</v>
      </c>
      <c r="C99" s="48" t="s">
        <v>77</v>
      </c>
      <c r="D99" s="212">
        <v>6000</v>
      </c>
      <c r="E99" s="54">
        <f t="shared" si="1"/>
        <v>6000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1000</v>
      </c>
      <c r="E102" s="54">
        <f t="shared" si="1"/>
        <v>1000</v>
      </c>
      <c r="F102" s="250"/>
      <c r="G102" s="251"/>
      <c r="H102" s="251"/>
      <c r="I102" s="252"/>
    </row>
    <row r="103" spans="1:9" ht="15.75" customHeight="1" x14ac:dyDescent="0.2">
      <c r="A103" s="57" t="s">
        <v>107</v>
      </c>
      <c r="B103" s="48">
        <v>1</v>
      </c>
      <c r="C103" s="48" t="s">
        <v>77</v>
      </c>
      <c r="D103" s="212">
        <v>1550</v>
      </c>
      <c r="E103" s="54">
        <f t="shared" si="1"/>
        <v>1550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v>600</v>
      </c>
      <c r="E105" s="54">
        <f t="shared" si="1"/>
        <v>600</v>
      </c>
      <c r="F105" s="250"/>
      <c r="G105" s="251"/>
      <c r="H105" s="251"/>
      <c r="I105" s="252"/>
    </row>
    <row r="106" spans="1:9" ht="15.75" customHeight="1" x14ac:dyDescent="0.2">
      <c r="A106" s="57" t="s">
        <v>66</v>
      </c>
      <c r="B106" s="48">
        <v>1</v>
      </c>
      <c r="C106" s="48" t="s">
        <v>77</v>
      </c>
      <c r="D106" s="212">
        <v>1500</v>
      </c>
      <c r="E106" s="54">
        <f t="shared" si="1"/>
        <v>1500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v>2600</v>
      </c>
      <c r="E108" s="54">
        <f t="shared" ref="E108:E132" si="2">SUM(B108)*D108</f>
        <v>2600</v>
      </c>
      <c r="F108" s="250"/>
      <c r="G108" s="251"/>
      <c r="H108" s="251"/>
      <c r="I108" s="252"/>
    </row>
    <row r="109" spans="1:9" ht="15.75" customHeight="1" x14ac:dyDescent="0.2">
      <c r="A109" s="57" t="s">
        <v>132</v>
      </c>
      <c r="B109" s="171">
        <v>15</v>
      </c>
      <c r="C109" s="48" t="s">
        <v>138</v>
      </c>
      <c r="D109" s="212">
        <v>80</v>
      </c>
      <c r="E109" s="54">
        <f t="shared" si="2"/>
        <v>1200</v>
      </c>
      <c r="F109" s="250" t="s">
        <v>206</v>
      </c>
      <c r="G109" s="251"/>
      <c r="H109" s="251"/>
      <c r="I109" s="252"/>
    </row>
    <row r="110" spans="1:9" ht="15.75" customHeight="1" x14ac:dyDescent="0.2">
      <c r="A110" s="57" t="s">
        <v>140</v>
      </c>
      <c r="B110" s="48">
        <v>1</v>
      </c>
      <c r="C110" s="48" t="s">
        <v>77</v>
      </c>
      <c r="D110" s="212">
        <v>7350</v>
      </c>
      <c r="E110" s="54">
        <f t="shared" si="2"/>
        <v>7350</v>
      </c>
      <c r="F110" s="250" t="s">
        <v>235</v>
      </c>
      <c r="G110" s="251"/>
      <c r="H110" s="251"/>
      <c r="I110" s="252"/>
    </row>
    <row r="111" spans="1:9" ht="15.75" customHeight="1" thickBot="1" x14ac:dyDescent="0.25">
      <c r="A111" s="57" t="s">
        <v>190</v>
      </c>
      <c r="B111" s="168">
        <v>1</v>
      </c>
      <c r="C111" s="48" t="s">
        <v>77</v>
      </c>
      <c r="D111" s="212">
        <v>12000</v>
      </c>
      <c r="E111" s="54">
        <f t="shared" si="2"/>
        <v>12000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v>1000</v>
      </c>
      <c r="E116" s="54">
        <f t="shared" si="2"/>
        <v>1000</v>
      </c>
      <c r="F116" s="250"/>
      <c r="G116" s="251"/>
      <c r="H116" s="251"/>
      <c r="I116" s="252"/>
    </row>
    <row r="117" spans="1:9" ht="15.75" customHeight="1" thickBot="1" x14ac:dyDescent="0.25">
      <c r="A117" s="57" t="s">
        <v>71</v>
      </c>
      <c r="B117" s="168">
        <v>1</v>
      </c>
      <c r="C117" s="48" t="s">
        <v>77</v>
      </c>
      <c r="D117" s="212">
        <v>1640</v>
      </c>
      <c r="E117" s="54">
        <f t="shared" si="2"/>
        <v>1640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v>4400</v>
      </c>
      <c r="E120" s="54">
        <f t="shared" si="2"/>
        <v>4400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v>185</v>
      </c>
      <c r="E122" s="54">
        <f t="shared" si="2"/>
        <v>370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v>75</v>
      </c>
      <c r="E124" s="54">
        <f t="shared" si="2"/>
        <v>1500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100</v>
      </c>
      <c r="E130" s="54">
        <f t="shared" si="2"/>
        <v>2000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433763.5</v>
      </c>
      <c r="F134" s="244"/>
      <c r="G134" s="245"/>
      <c r="H134" s="245"/>
      <c r="I134" s="246"/>
    </row>
    <row r="135" spans="1:9" ht="23.25" customHeight="1" thickTop="1" thickBot="1" x14ac:dyDescent="0.25">
      <c r="A135" s="60" t="s">
        <v>157</v>
      </c>
      <c r="B135" s="61"/>
      <c r="C135" s="62"/>
      <c r="D135" s="63"/>
      <c r="E135" s="64">
        <f>SUM(E134)/B23</f>
        <v>8341.6057692307695</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0.01</v>
      </c>
      <c r="F139" s="295"/>
      <c r="G139" s="296"/>
      <c r="H139" s="296"/>
      <c r="I139" s="297"/>
    </row>
    <row r="140" spans="1:9" ht="23.25" customHeight="1" thickTop="1" thickBot="1" x14ac:dyDescent="0.25">
      <c r="A140" s="60" t="s">
        <v>142</v>
      </c>
      <c r="B140" s="61"/>
      <c r="C140" s="62"/>
      <c r="D140" s="63"/>
      <c r="E140" s="103">
        <f>SUM(E138:E139)</f>
        <v>0.04</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178.86</v>
      </c>
      <c r="E146" s="86">
        <f>SUM(B146)*D146</f>
        <v>10946.232000000002</v>
      </c>
      <c r="F146" s="90">
        <v>4</v>
      </c>
      <c r="G146" s="91">
        <f>SUM(E146*F146)</f>
        <v>43784.928000000007</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724.24</v>
      </c>
      <c r="E148" s="86">
        <f>SUM(B148)*D148</f>
        <v>44323.488000000005</v>
      </c>
      <c r="F148" s="93">
        <v>4</v>
      </c>
      <c r="G148" s="94">
        <f>SUM(E148*F148)</f>
        <v>177293.95200000002</v>
      </c>
      <c r="H148" s="88"/>
      <c r="I148" s="83"/>
    </row>
    <row r="149" spans="1:9" thickBot="1" x14ac:dyDescent="0.25">
      <c r="A149" s="95" t="s">
        <v>169</v>
      </c>
      <c r="B149" s="47"/>
      <c r="C149" s="96"/>
      <c r="D149" s="96"/>
      <c r="E149" s="96"/>
      <c r="F149" s="97"/>
      <c r="G149" s="98">
        <f>SUM(G146:G148)</f>
        <v>221078.88000000003</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86.68</v>
      </c>
      <c r="E153" s="86">
        <f>SUM(B153)*D153</f>
        <v>6076.268</v>
      </c>
      <c r="F153" s="90">
        <v>4</v>
      </c>
      <c r="G153" s="91">
        <f>SUM(E153*F153)</f>
        <v>24305.072</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652.26</v>
      </c>
      <c r="E155" s="86">
        <f>SUM(B155)*D155</f>
        <v>45723.425999999992</v>
      </c>
      <c r="F155" s="93">
        <v>4</v>
      </c>
      <c r="G155" s="94">
        <f>SUM(E155*F155)</f>
        <v>182893.70399999997</v>
      </c>
      <c r="H155" s="88"/>
      <c r="I155" s="83"/>
    </row>
    <row r="156" spans="1:9" thickBot="1" x14ac:dyDescent="0.25">
      <c r="A156" s="95" t="s">
        <v>170</v>
      </c>
      <c r="B156" s="47"/>
      <c r="C156" s="96"/>
      <c r="D156" s="96"/>
      <c r="E156" s="96"/>
      <c r="F156" s="97"/>
      <c r="G156" s="98">
        <f>SUM(G153:G155)</f>
        <v>207198.77599999995</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83.91</v>
      </c>
      <c r="E160" s="86">
        <f>SUM(B160)*D160</f>
        <v>6721.1909999999989</v>
      </c>
      <c r="F160" s="90">
        <v>2</v>
      </c>
      <c r="G160" s="91">
        <f>SUM(E160*F160)</f>
        <v>13442.381999999998</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621.01</v>
      </c>
      <c r="E162" s="86">
        <f>SUM(B162)*D162</f>
        <v>49742.900999999998</v>
      </c>
      <c r="F162" s="93">
        <v>2</v>
      </c>
      <c r="G162" s="94">
        <f>SUM(E162*F162)</f>
        <v>99485.801999999996</v>
      </c>
      <c r="H162" s="88"/>
      <c r="I162" s="83"/>
    </row>
    <row r="163" spans="1:9" thickBot="1" x14ac:dyDescent="0.25">
      <c r="A163" s="142" t="s">
        <v>171</v>
      </c>
      <c r="B163" s="143"/>
      <c r="C163" s="144"/>
      <c r="D163" s="144"/>
      <c r="E163" s="144"/>
      <c r="F163" s="145"/>
      <c r="G163" s="146">
        <f>SUM(G160:G162)</f>
        <v>112928.18399999999</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80.86</v>
      </c>
      <c r="E167" s="86">
        <f>SUM(B167)*D167</f>
        <v>6848.8420000000006</v>
      </c>
      <c r="F167" s="90">
        <v>4</v>
      </c>
      <c r="G167" s="91">
        <f>SUM(E167*F167)</f>
        <v>27395.368000000002</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601.24</v>
      </c>
      <c r="E169" s="86">
        <f>SUM(B169)*D169</f>
        <v>50925.028000000006</v>
      </c>
      <c r="F169" s="93">
        <v>4</v>
      </c>
      <c r="G169" s="94">
        <f>SUM(E169*F169)</f>
        <v>203700.11200000002</v>
      </c>
      <c r="H169" s="88"/>
      <c r="I169" s="83"/>
    </row>
    <row r="170" spans="1:9" thickBot="1" x14ac:dyDescent="0.25">
      <c r="A170" s="95" t="s">
        <v>172</v>
      </c>
      <c r="B170" s="47"/>
      <c r="C170" s="96"/>
      <c r="D170" s="96"/>
      <c r="E170" s="96"/>
      <c r="F170" s="97"/>
      <c r="G170" s="98">
        <f>SUM(G167:G169)</f>
        <v>231095.48000000004</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80.099999999999994</v>
      </c>
      <c r="E174" s="86">
        <f>SUM(B174)*D174</f>
        <v>7505.37</v>
      </c>
      <c r="F174" s="90">
        <v>2</v>
      </c>
      <c r="G174" s="91">
        <f>SUM(E174*F174)</f>
        <v>15010.74</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557.42999999999995</v>
      </c>
      <c r="E176" s="86">
        <f>SUM(B176)*D176</f>
        <v>52231.190999999999</v>
      </c>
      <c r="F176" s="93">
        <v>2</v>
      </c>
      <c r="G176" s="94">
        <f>SUM(E176*F176)</f>
        <v>104462.382</v>
      </c>
      <c r="H176" s="88"/>
      <c r="I176" s="83"/>
    </row>
    <row r="177" spans="1:9" thickBot="1" x14ac:dyDescent="0.25">
      <c r="A177" s="95" t="s">
        <v>173</v>
      </c>
      <c r="B177" s="47"/>
      <c r="C177" s="96"/>
      <c r="D177" s="96"/>
      <c r="E177" s="96"/>
      <c r="F177" s="97"/>
      <c r="G177" s="98">
        <f>SUM(G174:G176)</f>
        <v>119473.122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79.52</v>
      </c>
      <c r="E181" s="86">
        <f>SUM(B181)*D181</f>
        <v>7785.0079999999998</v>
      </c>
      <c r="F181" s="90">
        <v>2</v>
      </c>
      <c r="G181" s="91">
        <f>SUM(E181*F181)</f>
        <v>15570.016</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550.04999999999995</v>
      </c>
      <c r="E183" s="86">
        <f>SUM(B183)*D183</f>
        <v>53849.894999999997</v>
      </c>
      <c r="F183" s="93">
        <v>2</v>
      </c>
      <c r="G183" s="94">
        <f>SUM(E183*F183)</f>
        <v>107699.79</v>
      </c>
      <c r="H183" s="88"/>
      <c r="I183" s="83"/>
    </row>
    <row r="184" spans="1:9" thickBot="1" x14ac:dyDescent="0.25">
      <c r="A184" s="95" t="s">
        <v>174</v>
      </c>
      <c r="B184" s="47"/>
      <c r="C184" s="96"/>
      <c r="D184" s="96"/>
      <c r="E184" s="96"/>
      <c r="F184" s="97"/>
      <c r="G184" s="98">
        <f>SUM(G181:G183)</f>
        <v>123269.806</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77.61</v>
      </c>
      <c r="E188" s="86">
        <f>SUM(B188)*D188</f>
        <v>8420.6849999999995</v>
      </c>
      <c r="F188" s="90">
        <v>2</v>
      </c>
      <c r="G188" s="91">
        <f>SUM(E188*F188)</f>
        <v>16841.37</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527.33000000000004</v>
      </c>
      <c r="E190" s="86">
        <f>SUM(B190)*D190</f>
        <v>57215.305000000008</v>
      </c>
      <c r="F190" s="93">
        <v>2</v>
      </c>
      <c r="G190" s="94">
        <f>SUM(E190*F190)</f>
        <v>114430.61000000002</v>
      </c>
      <c r="H190" s="88"/>
      <c r="I190" s="83"/>
    </row>
    <row r="191" spans="1:9" thickBot="1" x14ac:dyDescent="0.25">
      <c r="A191" s="95" t="s">
        <v>175</v>
      </c>
      <c r="B191" s="47"/>
      <c r="C191" s="96"/>
      <c r="D191" s="96"/>
      <c r="E191" s="96"/>
      <c r="F191" s="97"/>
      <c r="G191" s="98">
        <f>SUM(G188:G190)</f>
        <v>131271.98000000001</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8</v>
      </c>
      <c r="E195" s="86">
        <f>SUM(B195)*D195</f>
        <v>39376</v>
      </c>
      <c r="F195" s="86"/>
      <c r="G195" s="122"/>
      <c r="H195" s="73"/>
      <c r="I195" s="121"/>
    </row>
    <row r="196" spans="1:9" thickBot="1" x14ac:dyDescent="0.25">
      <c r="A196" s="128" t="s">
        <v>83</v>
      </c>
      <c r="B196" s="45">
        <v>4922</v>
      </c>
      <c r="C196" s="106" t="s">
        <v>78</v>
      </c>
      <c r="D196" s="216">
        <v>0.5</v>
      </c>
      <c r="E196" s="86">
        <f t="shared" ref="E196:E218" si="3">SUM(B196)*D196</f>
        <v>2461</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92</v>
      </c>
      <c r="E198" s="86">
        <f t="shared" si="3"/>
        <v>52900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45</v>
      </c>
      <c r="E200" s="86">
        <f t="shared" si="3"/>
        <v>3780</v>
      </c>
      <c r="F200" s="86"/>
      <c r="G200" s="122"/>
      <c r="H200" s="73"/>
      <c r="I200" s="121"/>
    </row>
    <row r="201" spans="1:9" ht="15" x14ac:dyDescent="0.2">
      <c r="A201" s="105" t="s">
        <v>113</v>
      </c>
      <c r="B201" s="45">
        <v>441</v>
      </c>
      <c r="C201" s="106" t="s">
        <v>78</v>
      </c>
      <c r="D201" s="216">
        <v>35</v>
      </c>
      <c r="E201" s="86">
        <f t="shared" si="3"/>
        <v>15435</v>
      </c>
      <c r="F201" s="86"/>
      <c r="G201" s="122"/>
      <c r="H201" s="73"/>
      <c r="I201" s="121"/>
    </row>
    <row r="202" spans="1:9" thickBot="1" x14ac:dyDescent="0.25">
      <c r="A202" s="128" t="s">
        <v>223</v>
      </c>
      <c r="B202" s="45">
        <v>541</v>
      </c>
      <c r="C202" s="106" t="s">
        <v>78</v>
      </c>
      <c r="D202" s="216">
        <v>68</v>
      </c>
      <c r="E202" s="86">
        <f t="shared" si="3"/>
        <v>36788</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12.18</v>
      </c>
      <c r="E204" s="86">
        <f t="shared" si="3"/>
        <v>21863.1</v>
      </c>
      <c r="F204" s="86"/>
      <c r="G204" s="122"/>
      <c r="H204" s="73"/>
      <c r="I204" s="121"/>
    </row>
    <row r="205" spans="1:9" ht="15" x14ac:dyDescent="0.2">
      <c r="A205" s="105" t="s">
        <v>86</v>
      </c>
      <c r="B205" s="45">
        <v>449</v>
      </c>
      <c r="C205" s="106" t="s">
        <v>78</v>
      </c>
      <c r="D205" s="216">
        <v>19</v>
      </c>
      <c r="E205" s="86">
        <f t="shared" si="3"/>
        <v>8531</v>
      </c>
      <c r="F205" s="86"/>
      <c r="G205" s="122"/>
      <c r="H205" s="73"/>
      <c r="I205" s="121"/>
    </row>
    <row r="206" spans="1:9" ht="15" x14ac:dyDescent="0.2">
      <c r="A206" s="100" t="s">
        <v>144</v>
      </c>
      <c r="B206" s="48">
        <v>20</v>
      </c>
      <c r="C206" s="48" t="s">
        <v>138</v>
      </c>
      <c r="D206" s="217">
        <v>140</v>
      </c>
      <c r="E206" s="86">
        <f t="shared" si="3"/>
        <v>2800</v>
      </c>
      <c r="F206" s="86"/>
      <c r="G206" s="122"/>
      <c r="H206" s="73"/>
      <c r="I206" s="121"/>
    </row>
    <row r="207" spans="1:9" ht="15" x14ac:dyDescent="0.2">
      <c r="A207" s="105" t="s">
        <v>252</v>
      </c>
      <c r="B207" s="45">
        <v>307</v>
      </c>
      <c r="C207" s="106" t="s">
        <v>117</v>
      </c>
      <c r="D207" s="216">
        <v>47</v>
      </c>
      <c r="E207" s="86">
        <f t="shared" si="3"/>
        <v>14429</v>
      </c>
      <c r="F207" s="86"/>
      <c r="G207" s="122"/>
      <c r="H207" s="73"/>
      <c r="I207" s="121"/>
    </row>
    <row r="208" spans="1:9" thickBot="1" x14ac:dyDescent="0.25">
      <c r="A208" s="128" t="s">
        <v>253</v>
      </c>
      <c r="B208" s="45">
        <v>276</v>
      </c>
      <c r="C208" s="106" t="s">
        <v>117</v>
      </c>
      <c r="D208" s="216">
        <v>52</v>
      </c>
      <c r="E208" s="86">
        <f t="shared" si="3"/>
        <v>14352</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2000</v>
      </c>
      <c r="E211" s="86">
        <f t="shared" si="3"/>
        <v>40000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404715.1</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433763.5</v>
      </c>
      <c r="H224" s="33"/>
      <c r="I224" s="147"/>
    </row>
    <row r="225" spans="1:9" s="30" customFormat="1" ht="15" x14ac:dyDescent="0.2">
      <c r="A225" s="114" t="s">
        <v>147</v>
      </c>
      <c r="B225" s="101"/>
      <c r="C225" s="102"/>
      <c r="D225" s="102"/>
      <c r="E225" s="102"/>
      <c r="F225" s="138"/>
      <c r="G225" s="108">
        <f>SUM(G146,G153,G160,G167,G174,G181,G188)</f>
        <v>156349.87599999999</v>
      </c>
      <c r="H225" s="33"/>
      <c r="I225" s="147"/>
    </row>
    <row r="226" spans="1:9" s="30" customFormat="1" ht="15" x14ac:dyDescent="0.2">
      <c r="A226" s="114" t="s">
        <v>148</v>
      </c>
      <c r="B226" s="101"/>
      <c r="C226" s="102"/>
      <c r="D226" s="102"/>
      <c r="E226" s="102"/>
      <c r="F226" s="138"/>
      <c r="G226" s="108">
        <f>SUM(G148,G155,G162,G169,G176,G183,G190)</f>
        <v>989966.35200000007</v>
      </c>
      <c r="H226" s="33"/>
      <c r="I226" s="147"/>
    </row>
    <row r="227" spans="1:9" s="30" customFormat="1" ht="15" x14ac:dyDescent="0.2">
      <c r="A227" s="114" t="s">
        <v>149</v>
      </c>
      <c r="B227" s="101"/>
      <c r="C227" s="102"/>
      <c r="D227" s="102"/>
      <c r="E227" s="102"/>
      <c r="F227" s="138"/>
      <c r="G227" s="108">
        <f>SUM(G220)</f>
        <v>404715.1</v>
      </c>
      <c r="H227" s="33"/>
      <c r="I227" s="147"/>
    </row>
    <row r="228" spans="1:9" s="30" customFormat="1" ht="15" x14ac:dyDescent="0.2">
      <c r="A228" s="114" t="s">
        <v>196</v>
      </c>
      <c r="B228" s="153"/>
      <c r="C228" s="102"/>
      <c r="D228" s="102"/>
      <c r="E228" s="102"/>
      <c r="F228" s="138"/>
      <c r="G228" s="108">
        <f>SUM(G224:G227)*3%</f>
        <v>59543.844840000005</v>
      </c>
      <c r="H228" s="33"/>
      <c r="I228" s="147"/>
    </row>
    <row r="229" spans="1:9" s="30" customFormat="1" ht="15" x14ac:dyDescent="0.2">
      <c r="A229" s="114" t="s">
        <v>197</v>
      </c>
      <c r="B229" s="101"/>
      <c r="C229" s="102"/>
      <c r="D229" s="102"/>
      <c r="E229" s="102"/>
      <c r="F229" s="138"/>
      <c r="G229" s="108">
        <f>SUM(G224:G228)*E140</f>
        <v>81773.546913600003</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2126112.2197536002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tr">
        <f>'Summary Sheet '!B4:G4</f>
        <v>Esh Construction Ltd</v>
      </c>
      <c r="C237" s="221"/>
      <c r="D237" s="221"/>
      <c r="E237" s="221"/>
      <c r="F237" s="221"/>
      <c r="G237" s="221"/>
      <c r="H237" s="221"/>
      <c r="I237" s="5"/>
    </row>
    <row r="238" spans="1:9" s="30" customFormat="1" ht="28.5" customHeight="1" x14ac:dyDescent="0.25">
      <c r="A238" s="35" t="s">
        <v>249</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243</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291</v>
      </c>
      <c r="E277" s="54">
        <f>SUM(B277)*D277</f>
        <v>11640</v>
      </c>
      <c r="F277" s="250"/>
      <c r="G277" s="251"/>
      <c r="H277" s="251"/>
      <c r="I277" s="252"/>
    </row>
    <row r="278" spans="1:9" s="30" customFormat="1" ht="15" x14ac:dyDescent="0.2">
      <c r="A278" s="55" t="s">
        <v>13</v>
      </c>
      <c r="B278" s="48">
        <v>40</v>
      </c>
      <c r="C278" s="48" t="s">
        <v>27</v>
      </c>
      <c r="D278" s="212">
        <v>337</v>
      </c>
      <c r="E278" s="54">
        <f t="shared" ref="E278:E285" si="5">SUM(B278)*D278</f>
        <v>13480</v>
      </c>
      <c r="F278" s="250"/>
      <c r="G278" s="251"/>
      <c r="H278" s="251"/>
      <c r="I278" s="252"/>
    </row>
    <row r="279" spans="1:9" s="30" customFormat="1" ht="15" x14ac:dyDescent="0.2">
      <c r="A279" s="55" t="s">
        <v>15</v>
      </c>
      <c r="B279" s="48">
        <v>40</v>
      </c>
      <c r="C279" s="48" t="s">
        <v>27</v>
      </c>
      <c r="D279" s="212">
        <v>225</v>
      </c>
      <c r="E279" s="54">
        <f t="shared" si="5"/>
        <v>9000</v>
      </c>
      <c r="F279" s="250"/>
      <c r="G279" s="251"/>
      <c r="H279" s="251"/>
      <c r="I279" s="252"/>
    </row>
    <row r="280" spans="1:9" s="30" customFormat="1" ht="15" x14ac:dyDescent="0.2">
      <c r="A280" s="55" t="s">
        <v>16</v>
      </c>
      <c r="B280" s="48">
        <v>40</v>
      </c>
      <c r="C280" s="48" t="s">
        <v>27</v>
      </c>
      <c r="D280" s="212">
        <v>1225</v>
      </c>
      <c r="E280" s="54">
        <f t="shared" si="5"/>
        <v>49000</v>
      </c>
      <c r="F280" s="250"/>
      <c r="G280" s="251"/>
      <c r="H280" s="251"/>
      <c r="I280" s="252"/>
    </row>
    <row r="281" spans="1:9" s="30" customFormat="1" ht="15" x14ac:dyDescent="0.2">
      <c r="A281" s="55" t="s">
        <v>125</v>
      </c>
      <c r="B281" s="48">
        <v>40</v>
      </c>
      <c r="C281" s="48" t="s">
        <v>27</v>
      </c>
      <c r="D281" s="212">
        <v>694</v>
      </c>
      <c r="E281" s="54">
        <f t="shared" si="5"/>
        <v>27760</v>
      </c>
      <c r="F281" s="250"/>
      <c r="G281" s="251"/>
      <c r="H281" s="251"/>
      <c r="I281" s="252"/>
    </row>
    <row r="282" spans="1:9" s="30" customFormat="1" ht="15" x14ac:dyDescent="0.2">
      <c r="A282" s="55" t="s">
        <v>123</v>
      </c>
      <c r="B282" s="48">
        <v>40</v>
      </c>
      <c r="C282" s="48" t="s">
        <v>27</v>
      </c>
      <c r="D282" s="212">
        <v>488</v>
      </c>
      <c r="E282" s="54">
        <f t="shared" si="5"/>
        <v>19520</v>
      </c>
      <c r="F282" s="250"/>
      <c r="G282" s="251"/>
      <c r="H282" s="251"/>
      <c r="I282" s="252"/>
    </row>
    <row r="283" spans="1:9" s="30" customFormat="1" ht="15" x14ac:dyDescent="0.2">
      <c r="A283" s="55" t="s">
        <v>17</v>
      </c>
      <c r="B283" s="48">
        <v>40</v>
      </c>
      <c r="C283" s="48" t="s">
        <v>27</v>
      </c>
      <c r="D283" s="212">
        <v>635</v>
      </c>
      <c r="E283" s="54">
        <f t="shared" si="5"/>
        <v>25400</v>
      </c>
      <c r="F283" s="250"/>
      <c r="G283" s="251"/>
      <c r="H283" s="251"/>
      <c r="I283" s="252"/>
    </row>
    <row r="284" spans="1:9" s="30" customFormat="1" ht="15" x14ac:dyDescent="0.2">
      <c r="A284" s="55" t="s">
        <v>18</v>
      </c>
      <c r="B284" s="48">
        <v>40</v>
      </c>
      <c r="C284" s="48" t="s">
        <v>27</v>
      </c>
      <c r="D284" s="212">
        <v>179</v>
      </c>
      <c r="E284" s="54">
        <f t="shared" si="5"/>
        <v>7160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4000</v>
      </c>
      <c r="E287" s="54">
        <f t="shared" ref="E287:E349" si="6">SUM(B287)*D287</f>
        <v>4000</v>
      </c>
      <c r="F287" s="250"/>
      <c r="G287" s="251"/>
      <c r="H287" s="251"/>
      <c r="I287" s="252"/>
    </row>
    <row r="288" spans="1:9" s="30" customFormat="1" ht="15" x14ac:dyDescent="0.2">
      <c r="A288" s="55" t="s">
        <v>45</v>
      </c>
      <c r="B288" s="48">
        <v>40</v>
      </c>
      <c r="C288" s="48" t="s">
        <v>27</v>
      </c>
      <c r="D288" s="212">
        <v>49</v>
      </c>
      <c r="E288" s="54">
        <f t="shared" si="6"/>
        <v>1960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v>42</v>
      </c>
      <c r="E290" s="54">
        <f t="shared" si="6"/>
        <v>1680</v>
      </c>
      <c r="F290" s="250"/>
      <c r="G290" s="251"/>
      <c r="H290" s="251"/>
      <c r="I290" s="252"/>
    </row>
    <row r="291" spans="1:9" s="30" customFormat="1" ht="15" x14ac:dyDescent="0.2">
      <c r="A291" s="58" t="s">
        <v>22</v>
      </c>
      <c r="B291" s="48">
        <v>40</v>
      </c>
      <c r="C291" s="48" t="s">
        <v>27</v>
      </c>
      <c r="D291" s="212">
        <v>48</v>
      </c>
      <c r="E291" s="54">
        <f t="shared" si="6"/>
        <v>1920</v>
      </c>
      <c r="F291" s="250"/>
      <c r="G291" s="251"/>
      <c r="H291" s="251"/>
      <c r="I291" s="252"/>
    </row>
    <row r="292" spans="1:9" s="30" customFormat="1" ht="15" x14ac:dyDescent="0.2">
      <c r="A292" s="58" t="s">
        <v>23</v>
      </c>
      <c r="B292" s="48">
        <v>40</v>
      </c>
      <c r="C292" s="48" t="s">
        <v>27</v>
      </c>
      <c r="D292" s="212">
        <v>59</v>
      </c>
      <c r="E292" s="54">
        <f t="shared" si="6"/>
        <v>2360</v>
      </c>
      <c r="F292" s="250"/>
      <c r="G292" s="251"/>
      <c r="H292" s="251"/>
      <c r="I292" s="252"/>
    </row>
    <row r="293" spans="1:9" s="30" customFormat="1" ht="15" x14ac:dyDescent="0.2">
      <c r="A293" s="58" t="s">
        <v>48</v>
      </c>
      <c r="B293" s="48">
        <v>40</v>
      </c>
      <c r="C293" s="48" t="s">
        <v>27</v>
      </c>
      <c r="D293" s="212">
        <v>10.5</v>
      </c>
      <c r="E293" s="54">
        <f t="shared" si="6"/>
        <v>420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v>25</v>
      </c>
      <c r="E296" s="54">
        <f t="shared" si="6"/>
        <v>1000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v>750</v>
      </c>
      <c r="E298" s="54">
        <f t="shared" si="6"/>
        <v>750</v>
      </c>
      <c r="F298" s="250"/>
      <c r="G298" s="251"/>
      <c r="H298" s="251"/>
      <c r="I298" s="252"/>
    </row>
    <row r="299" spans="1:9" s="30" customFormat="1" ht="15.75" customHeight="1" thickBot="1" x14ac:dyDescent="0.25">
      <c r="A299" s="169" t="s">
        <v>195</v>
      </c>
      <c r="B299" s="48">
        <v>1</v>
      </c>
      <c r="C299" s="48" t="s">
        <v>31</v>
      </c>
      <c r="D299" s="212">
        <v>750</v>
      </c>
      <c r="E299" s="54">
        <f t="shared" si="6"/>
        <v>750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v>100</v>
      </c>
      <c r="E301" s="188">
        <f t="shared" si="6"/>
        <v>4000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11250</v>
      </c>
      <c r="E303" s="54">
        <f t="shared" si="6"/>
        <v>11250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v>8250</v>
      </c>
      <c r="E305" s="54">
        <f t="shared" si="6"/>
        <v>8250</v>
      </c>
      <c r="F305" s="250"/>
      <c r="G305" s="251"/>
      <c r="H305" s="251"/>
      <c r="I305" s="252"/>
    </row>
    <row r="306" spans="1:9" s="30" customFormat="1" ht="15.75" customHeight="1" x14ac:dyDescent="0.2">
      <c r="A306" s="55" t="s">
        <v>52</v>
      </c>
      <c r="B306" s="48">
        <v>1</v>
      </c>
      <c r="C306" s="168" t="s">
        <v>77</v>
      </c>
      <c r="D306" s="212">
        <v>8812.5</v>
      </c>
      <c r="E306" s="54">
        <f t="shared" si="6"/>
        <v>8812.5</v>
      </c>
      <c r="F306" s="250"/>
      <c r="G306" s="251"/>
      <c r="H306" s="251"/>
      <c r="I306" s="252"/>
    </row>
    <row r="307" spans="1:9" s="30" customFormat="1" ht="15.75" customHeight="1" thickBot="1" x14ac:dyDescent="0.25">
      <c r="A307" s="55" t="s">
        <v>98</v>
      </c>
      <c r="B307" s="168">
        <v>1</v>
      </c>
      <c r="C307" s="48" t="s">
        <v>77</v>
      </c>
      <c r="D307" s="212">
        <v>2000</v>
      </c>
      <c r="E307" s="54">
        <f t="shared" si="6"/>
        <v>2000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59.25</v>
      </c>
      <c r="E309" s="54">
        <f t="shared" si="6"/>
        <v>2370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v>100</v>
      </c>
      <c r="E311" s="54">
        <f t="shared" si="6"/>
        <v>4000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v>350</v>
      </c>
      <c r="E318" s="54">
        <f t="shared" si="6"/>
        <v>14000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1125</v>
      </c>
      <c r="E320" s="54">
        <f t="shared" si="6"/>
        <v>22500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v>270</v>
      </c>
      <c r="E324" s="54">
        <f t="shared" si="6"/>
        <v>5400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v>50</v>
      </c>
      <c r="E326" s="54">
        <f t="shared" si="6"/>
        <v>1000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60000</v>
      </c>
      <c r="E332" s="54">
        <f t="shared" si="6"/>
        <v>60000</v>
      </c>
      <c r="F332" s="250"/>
      <c r="G332" s="251"/>
      <c r="H332" s="251"/>
      <c r="I332" s="252"/>
    </row>
    <row r="333" spans="1:9" s="30" customFormat="1" ht="15.75" customHeight="1" x14ac:dyDescent="0.2">
      <c r="A333" s="59" t="s">
        <v>105</v>
      </c>
      <c r="B333" s="48">
        <v>1</v>
      </c>
      <c r="C333" s="48" t="s">
        <v>77</v>
      </c>
      <c r="D333" s="212">
        <v>6000</v>
      </c>
      <c r="E333" s="54">
        <f t="shared" si="6"/>
        <v>6000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1000</v>
      </c>
      <c r="E336" s="54">
        <f t="shared" si="6"/>
        <v>1000</v>
      </c>
      <c r="F336" s="250"/>
      <c r="G336" s="251"/>
      <c r="H336" s="251"/>
      <c r="I336" s="252"/>
    </row>
    <row r="337" spans="1:9" s="30" customFormat="1" ht="15.75" customHeight="1" x14ac:dyDescent="0.2">
      <c r="A337" s="57" t="s">
        <v>107</v>
      </c>
      <c r="B337" s="48">
        <v>1</v>
      </c>
      <c r="C337" s="48" t="s">
        <v>77</v>
      </c>
      <c r="D337" s="212">
        <v>1550</v>
      </c>
      <c r="E337" s="54">
        <f t="shared" si="6"/>
        <v>1550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v>600</v>
      </c>
      <c r="E339" s="54">
        <f t="shared" si="6"/>
        <v>600</v>
      </c>
      <c r="F339" s="250"/>
      <c r="G339" s="251"/>
      <c r="H339" s="251"/>
      <c r="I339" s="252"/>
    </row>
    <row r="340" spans="1:9" s="30" customFormat="1" ht="15.75" customHeight="1" x14ac:dyDescent="0.2">
      <c r="A340" s="57" t="s">
        <v>66</v>
      </c>
      <c r="B340" s="48">
        <v>1</v>
      </c>
      <c r="C340" s="48" t="s">
        <v>77</v>
      </c>
      <c r="D340" s="212">
        <v>1500</v>
      </c>
      <c r="E340" s="54">
        <f t="shared" si="6"/>
        <v>1500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v>2600</v>
      </c>
      <c r="E342" s="54">
        <f t="shared" si="6"/>
        <v>2600</v>
      </c>
      <c r="F342" s="250"/>
      <c r="G342" s="251"/>
      <c r="H342" s="251"/>
      <c r="I342" s="252"/>
    </row>
    <row r="343" spans="1:9" s="30" customFormat="1" ht="15.75" customHeight="1" x14ac:dyDescent="0.2">
      <c r="A343" s="57" t="s">
        <v>132</v>
      </c>
      <c r="B343" s="48">
        <v>1</v>
      </c>
      <c r="C343" s="48" t="s">
        <v>77</v>
      </c>
      <c r="D343" s="212">
        <v>1200</v>
      </c>
      <c r="E343" s="54">
        <f t="shared" si="6"/>
        <v>1200</v>
      </c>
      <c r="F343" s="250" t="s">
        <v>206</v>
      </c>
      <c r="G343" s="251"/>
      <c r="H343" s="251"/>
      <c r="I343" s="252"/>
    </row>
    <row r="344" spans="1:9" s="30" customFormat="1" ht="15.75" customHeight="1" x14ac:dyDescent="0.2">
      <c r="A344" s="57" t="s">
        <v>140</v>
      </c>
      <c r="B344" s="48">
        <v>1</v>
      </c>
      <c r="C344" s="48" t="s">
        <v>77</v>
      </c>
      <c r="D344" s="212">
        <v>7350</v>
      </c>
      <c r="E344" s="54">
        <f t="shared" si="6"/>
        <v>7350</v>
      </c>
      <c r="F344" s="250" t="s">
        <v>235</v>
      </c>
      <c r="G344" s="251"/>
      <c r="H344" s="251"/>
      <c r="I344" s="252"/>
    </row>
    <row r="345" spans="1:9" s="30" customFormat="1" ht="15.75" customHeight="1" thickBot="1" x14ac:dyDescent="0.25">
      <c r="A345" s="57" t="s">
        <v>190</v>
      </c>
      <c r="B345" s="48">
        <v>1</v>
      </c>
      <c r="C345" s="48" t="s">
        <v>77</v>
      </c>
      <c r="D345" s="212">
        <v>12000</v>
      </c>
      <c r="E345" s="54">
        <f t="shared" si="6"/>
        <v>12000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v>1000</v>
      </c>
      <c r="E350" s="54">
        <f t="shared" ref="E350:E366" si="7">SUM(B350)*D350</f>
        <v>1000</v>
      </c>
      <c r="F350" s="250"/>
      <c r="G350" s="251"/>
      <c r="H350" s="251"/>
      <c r="I350" s="252"/>
    </row>
    <row r="351" spans="1:9" s="30" customFormat="1" ht="15.75" customHeight="1" thickBot="1" x14ac:dyDescent="0.25">
      <c r="A351" s="57" t="s">
        <v>71</v>
      </c>
      <c r="B351" s="48">
        <v>1</v>
      </c>
      <c r="C351" s="48" t="s">
        <v>77</v>
      </c>
      <c r="D351" s="212">
        <v>1640</v>
      </c>
      <c r="E351" s="54">
        <f t="shared" si="7"/>
        <v>1640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v>4400</v>
      </c>
      <c r="E354" s="54">
        <f t="shared" si="7"/>
        <v>4400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v>185</v>
      </c>
      <c r="E356" s="54">
        <f t="shared" si="7"/>
        <v>370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v>75</v>
      </c>
      <c r="E358" s="54">
        <f t="shared" si="7"/>
        <v>1500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100</v>
      </c>
      <c r="E364" s="54">
        <f t="shared" si="7"/>
        <v>2000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366092.5</v>
      </c>
      <c r="F368" s="244"/>
      <c r="G368" s="245"/>
      <c r="H368" s="245"/>
      <c r="I368" s="246"/>
    </row>
    <row r="369" spans="1:9" s="30" customFormat="1" ht="16.5" customHeight="1" thickTop="1" thickBot="1" x14ac:dyDescent="0.25">
      <c r="A369" s="60" t="s">
        <v>157</v>
      </c>
      <c r="B369" s="61"/>
      <c r="C369" s="62"/>
      <c r="D369" s="63"/>
      <c r="E369" s="64">
        <f>SUM(E368)/B256</f>
        <v>9152.3125</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0.01</v>
      </c>
      <c r="F373" s="295"/>
      <c r="G373" s="296"/>
      <c r="H373" s="296"/>
      <c r="I373" s="297"/>
    </row>
    <row r="374" spans="1:9" s="30" customFormat="1" ht="16.5" customHeight="1" thickTop="1" thickBot="1" x14ac:dyDescent="0.25">
      <c r="A374" s="60" t="s">
        <v>142</v>
      </c>
      <c r="B374" s="61"/>
      <c r="C374" s="62"/>
      <c r="D374" s="63"/>
      <c r="E374" s="103">
        <f>SUM(E372:E373)</f>
        <v>0.04</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178.86</v>
      </c>
      <c r="E380" s="86">
        <f>SUM(B380)*D380</f>
        <v>10946.232000000002</v>
      </c>
      <c r="F380" s="90">
        <v>4</v>
      </c>
      <c r="G380" s="91">
        <f>SUM(E380*F380)</f>
        <v>43784.928000000007</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763.12</v>
      </c>
      <c r="E382" s="86">
        <f>SUM(B382)*D382</f>
        <v>46702.944000000003</v>
      </c>
      <c r="F382" s="93">
        <v>4</v>
      </c>
      <c r="G382" s="94">
        <f>SUM(E382*F382)</f>
        <v>186811.77600000001</v>
      </c>
      <c r="H382" s="88"/>
      <c r="I382" s="83"/>
    </row>
    <row r="383" spans="1:9" s="30" customFormat="1" thickBot="1" x14ac:dyDescent="0.25">
      <c r="A383" s="95" t="s">
        <v>169</v>
      </c>
      <c r="B383" s="47"/>
      <c r="C383" s="96"/>
      <c r="D383" s="96"/>
      <c r="E383" s="96"/>
      <c r="F383" s="97"/>
      <c r="G383" s="98">
        <f>SUM(G380:G382)</f>
        <v>230596.70400000003</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86.68</v>
      </c>
      <c r="E387" s="86">
        <f>SUM(B387)*D387</f>
        <v>6076.268</v>
      </c>
      <c r="F387" s="90">
        <v>4</v>
      </c>
      <c r="G387" s="91">
        <f>SUM(E387*F387)</f>
        <v>24305.072</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696.69</v>
      </c>
      <c r="E389" s="86">
        <f>SUM(B389)*D389</f>
        <v>48837.968999999997</v>
      </c>
      <c r="F389" s="93">
        <v>4</v>
      </c>
      <c r="G389" s="94">
        <f>SUM(E389*F389)</f>
        <v>195351.87599999999</v>
      </c>
      <c r="H389" s="88"/>
      <c r="I389" s="83"/>
    </row>
    <row r="390" spans="1:9" s="30" customFormat="1" thickBot="1" x14ac:dyDescent="0.25">
      <c r="A390" s="95" t="s">
        <v>170</v>
      </c>
      <c r="B390" s="47"/>
      <c r="C390" s="96"/>
      <c r="D390" s="96"/>
      <c r="E390" s="96"/>
      <c r="F390" s="97"/>
      <c r="G390" s="98">
        <f>SUM(G387:G389)</f>
        <v>219656.94799999997</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83.91</v>
      </c>
      <c r="E394" s="86">
        <f>SUM(B394)*D394</f>
        <v>6721.1909999999989</v>
      </c>
      <c r="F394" s="90">
        <v>2</v>
      </c>
      <c r="G394" s="91">
        <f>SUM(E394*F394)</f>
        <v>13442.381999999998</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667.09</v>
      </c>
      <c r="E396" s="86">
        <f>SUM(B396)*D396</f>
        <v>53433.909</v>
      </c>
      <c r="F396" s="93">
        <v>2</v>
      </c>
      <c r="G396" s="94">
        <f>SUM(E396*F396)</f>
        <v>106867.818</v>
      </c>
      <c r="H396" s="88"/>
      <c r="I396" s="83"/>
    </row>
    <row r="397" spans="1:9" s="30" customFormat="1" thickBot="1" x14ac:dyDescent="0.25">
      <c r="A397" s="142" t="s">
        <v>171</v>
      </c>
      <c r="B397" s="143"/>
      <c r="C397" s="144"/>
      <c r="D397" s="144"/>
      <c r="E397" s="144"/>
      <c r="F397" s="145"/>
      <c r="G397" s="146">
        <f>SUM(G394:G396)</f>
        <v>120310.2</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80.86</v>
      </c>
      <c r="E401" s="86">
        <f>SUM(B401)*D401</f>
        <v>6848.8420000000006</v>
      </c>
      <c r="F401" s="90">
        <v>4</v>
      </c>
      <c r="G401" s="91">
        <f>SUM(E401*F401)</f>
        <v>27395.368000000002</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642.70000000000005</v>
      </c>
      <c r="E403" s="86">
        <f>SUM(B403)*D403</f>
        <v>54436.69</v>
      </c>
      <c r="F403" s="93">
        <v>4</v>
      </c>
      <c r="G403" s="94">
        <f>SUM(E403*F403)</f>
        <v>217746.76</v>
      </c>
      <c r="H403" s="88"/>
      <c r="I403" s="83"/>
    </row>
    <row r="404" spans="1:9" s="30" customFormat="1" thickBot="1" x14ac:dyDescent="0.25">
      <c r="A404" s="95" t="s">
        <v>172</v>
      </c>
      <c r="B404" s="47"/>
      <c r="C404" s="96"/>
      <c r="D404" s="96"/>
      <c r="E404" s="96"/>
      <c r="F404" s="97"/>
      <c r="G404" s="98">
        <f>SUM(G401:G403)</f>
        <v>245142.12800000003</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80.099999999999994</v>
      </c>
      <c r="E408" s="86">
        <f>SUM(B408)*D408</f>
        <v>7505.37</v>
      </c>
      <c r="F408" s="90">
        <v>2</v>
      </c>
      <c r="G408" s="91">
        <f>SUM(E408*F408)</f>
        <v>15010.74</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597.83000000000004</v>
      </c>
      <c r="E410" s="86">
        <f>SUM(B410)*D410</f>
        <v>56016.671000000002</v>
      </c>
      <c r="F410" s="93">
        <v>2</v>
      </c>
      <c r="G410" s="94">
        <f>SUM(E410*F410)</f>
        <v>112033.342</v>
      </c>
      <c r="H410" s="88"/>
      <c r="I410" s="83"/>
    </row>
    <row r="411" spans="1:9" s="30" customFormat="1" thickBot="1" x14ac:dyDescent="0.25">
      <c r="A411" s="95" t="s">
        <v>173</v>
      </c>
      <c r="B411" s="47"/>
      <c r="C411" s="96"/>
      <c r="D411" s="96"/>
      <c r="E411" s="96"/>
      <c r="F411" s="97"/>
      <c r="G411" s="98">
        <f>SUM(G408:G410)</f>
        <v>127044.08200000001</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79.52</v>
      </c>
      <c r="E415" s="86">
        <f>SUM(B415)*D415</f>
        <v>7785.0079999999998</v>
      </c>
      <c r="F415" s="90">
        <v>2</v>
      </c>
      <c r="G415" s="91">
        <f>SUM(E415*F415)</f>
        <v>15570.016</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588.96</v>
      </c>
      <c r="E417" s="86">
        <f>SUM(B417)*D417</f>
        <v>57659.184000000008</v>
      </c>
      <c r="F417" s="93">
        <v>2</v>
      </c>
      <c r="G417" s="94">
        <f>SUM(E417*F417)</f>
        <v>115318.36800000002</v>
      </c>
      <c r="H417" s="88"/>
      <c r="I417" s="83"/>
    </row>
    <row r="418" spans="1:9" thickBot="1" x14ac:dyDescent="0.25">
      <c r="A418" s="95" t="s">
        <v>174</v>
      </c>
      <c r="B418" s="47"/>
      <c r="C418" s="96"/>
      <c r="D418" s="96"/>
      <c r="E418" s="96"/>
      <c r="F418" s="97"/>
      <c r="G418" s="98">
        <f>SUM(G415:G417)</f>
        <v>130888.38400000002</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77.61</v>
      </c>
      <c r="E422" s="86">
        <f>SUM(B422)*D422</f>
        <v>8420.6849999999995</v>
      </c>
      <c r="F422" s="90">
        <v>2</v>
      </c>
      <c r="G422" s="91">
        <f>SUM(E422*F422)</f>
        <v>16841.37</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562.02</v>
      </c>
      <c r="E424" s="86">
        <f>SUM(B424)*D424</f>
        <v>60979.17</v>
      </c>
      <c r="F424" s="93">
        <v>2</v>
      </c>
      <c r="G424" s="94">
        <f>SUM(E424*F424)</f>
        <v>121958.34</v>
      </c>
      <c r="H424" s="88"/>
      <c r="I424" s="83"/>
    </row>
    <row r="425" spans="1:9" thickBot="1" x14ac:dyDescent="0.25">
      <c r="A425" s="95" t="s">
        <v>175</v>
      </c>
      <c r="B425" s="47"/>
      <c r="C425" s="96"/>
      <c r="D425" s="96"/>
      <c r="E425" s="96"/>
      <c r="F425" s="97"/>
      <c r="G425" s="98">
        <f>SUM(G422:G424)</f>
        <v>138799.71</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8</v>
      </c>
      <c r="E429" s="54">
        <f t="shared" ref="E429:E452" si="8">SUM(B429)*D429</f>
        <v>39376</v>
      </c>
      <c r="F429" s="86"/>
      <c r="G429" s="122"/>
      <c r="H429" s="73"/>
      <c r="I429" s="121"/>
    </row>
    <row r="430" spans="1:9" thickBot="1" x14ac:dyDescent="0.25">
      <c r="A430" s="128" t="s">
        <v>83</v>
      </c>
      <c r="B430" s="45">
        <v>4922</v>
      </c>
      <c r="C430" s="106" t="s">
        <v>78</v>
      </c>
      <c r="D430" s="216">
        <v>0.5</v>
      </c>
      <c r="E430" s="54">
        <f t="shared" si="8"/>
        <v>2461</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92</v>
      </c>
      <c r="E432" s="54">
        <f t="shared" si="8"/>
        <v>52900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45</v>
      </c>
      <c r="E434" s="54">
        <f t="shared" si="8"/>
        <v>3780</v>
      </c>
      <c r="F434" s="86"/>
      <c r="G434" s="122"/>
      <c r="H434" s="73"/>
      <c r="I434" s="121"/>
    </row>
    <row r="435" spans="1:9" ht="15" x14ac:dyDescent="0.2">
      <c r="A435" s="105" t="s">
        <v>113</v>
      </c>
      <c r="B435" s="45">
        <v>441</v>
      </c>
      <c r="C435" s="106" t="s">
        <v>78</v>
      </c>
      <c r="D435" s="216">
        <v>35</v>
      </c>
      <c r="E435" s="54">
        <f t="shared" si="8"/>
        <v>15435</v>
      </c>
      <c r="F435" s="86"/>
      <c r="G435" s="122"/>
      <c r="H435" s="73"/>
      <c r="I435" s="121"/>
    </row>
    <row r="436" spans="1:9" thickBot="1" x14ac:dyDescent="0.25">
      <c r="A436" s="128" t="s">
        <v>223</v>
      </c>
      <c r="B436" s="45">
        <v>541</v>
      </c>
      <c r="C436" s="106" t="s">
        <v>78</v>
      </c>
      <c r="D436" s="216">
        <v>68</v>
      </c>
      <c r="E436" s="54">
        <f t="shared" si="8"/>
        <v>36788</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12.18</v>
      </c>
      <c r="E438" s="54">
        <f t="shared" si="8"/>
        <v>21863.1</v>
      </c>
      <c r="F438" s="86"/>
      <c r="G438" s="122"/>
      <c r="H438" s="73"/>
      <c r="I438" s="121"/>
    </row>
    <row r="439" spans="1:9" ht="15" x14ac:dyDescent="0.2">
      <c r="A439" s="105" t="s">
        <v>86</v>
      </c>
      <c r="B439" s="45">
        <v>449</v>
      </c>
      <c r="C439" s="106" t="s">
        <v>78</v>
      </c>
      <c r="D439" s="216">
        <v>19</v>
      </c>
      <c r="E439" s="54">
        <f t="shared" si="8"/>
        <v>8531</v>
      </c>
      <c r="F439" s="86"/>
      <c r="G439" s="122"/>
      <c r="H439" s="73"/>
      <c r="I439" s="121"/>
    </row>
    <row r="440" spans="1:9" ht="15" x14ac:dyDescent="0.2">
      <c r="A440" s="100" t="s">
        <v>144</v>
      </c>
      <c r="B440" s="48">
        <v>20</v>
      </c>
      <c r="C440" s="48" t="s">
        <v>138</v>
      </c>
      <c r="D440" s="217">
        <v>140</v>
      </c>
      <c r="E440" s="54">
        <f t="shared" si="8"/>
        <v>2800</v>
      </c>
      <c r="F440" s="86"/>
      <c r="G440" s="122"/>
      <c r="H440" s="73"/>
      <c r="I440" s="121"/>
    </row>
    <row r="441" spans="1:9" ht="15" x14ac:dyDescent="0.2">
      <c r="A441" s="105" t="s">
        <v>252</v>
      </c>
      <c r="B441" s="45">
        <v>307</v>
      </c>
      <c r="C441" s="106" t="s">
        <v>117</v>
      </c>
      <c r="D441" s="216">
        <v>47</v>
      </c>
      <c r="E441" s="54">
        <f t="shared" si="8"/>
        <v>14429</v>
      </c>
      <c r="F441" s="86"/>
      <c r="G441" s="122"/>
      <c r="H441" s="73"/>
      <c r="I441" s="121"/>
    </row>
    <row r="442" spans="1:9" thickBot="1" x14ac:dyDescent="0.25">
      <c r="A442" s="128" t="s">
        <v>253</v>
      </c>
      <c r="B442" s="45">
        <v>276</v>
      </c>
      <c r="C442" s="106" t="s">
        <v>117</v>
      </c>
      <c r="D442" s="216">
        <v>52</v>
      </c>
      <c r="E442" s="54">
        <f t="shared" si="8"/>
        <v>14352</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2000</v>
      </c>
      <c r="E445" s="54">
        <f t="shared" si="8"/>
        <v>40000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404715.1</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366092.5</v>
      </c>
      <c r="H458" s="33"/>
      <c r="I458" s="147"/>
    </row>
    <row r="459" spans="1:9" ht="15" x14ac:dyDescent="0.2">
      <c r="A459" s="114" t="s">
        <v>147</v>
      </c>
      <c r="B459" s="101"/>
      <c r="C459" s="102"/>
      <c r="D459" s="102"/>
      <c r="E459" s="102"/>
      <c r="F459" s="138"/>
      <c r="G459" s="108">
        <f>SUM(G380,G387,G394,G401,G408,G415,G422)</f>
        <v>156349.87599999999</v>
      </c>
      <c r="H459" s="33"/>
      <c r="I459" s="147"/>
    </row>
    <row r="460" spans="1:9" ht="15" x14ac:dyDescent="0.2">
      <c r="A460" s="114" t="s">
        <v>148</v>
      </c>
      <c r="B460" s="101"/>
      <c r="C460" s="102"/>
      <c r="D460" s="102"/>
      <c r="E460" s="102"/>
      <c r="F460" s="138"/>
      <c r="G460" s="108">
        <f>SUM(G382,G389,G396,G403,G410,G417,G424)</f>
        <v>1056088.28</v>
      </c>
      <c r="H460" s="33"/>
      <c r="I460" s="147"/>
    </row>
    <row r="461" spans="1:9" ht="15" x14ac:dyDescent="0.2">
      <c r="A461" s="114" t="s">
        <v>149</v>
      </c>
      <c r="B461" s="101"/>
      <c r="C461" s="102"/>
      <c r="D461" s="102"/>
      <c r="E461" s="102"/>
      <c r="F461" s="138"/>
      <c r="G461" s="108">
        <f>SUM(G454)</f>
        <v>404715.1</v>
      </c>
      <c r="H461" s="33"/>
      <c r="I461" s="147"/>
    </row>
    <row r="462" spans="1:9" ht="15" x14ac:dyDescent="0.2">
      <c r="A462" s="114" t="s">
        <v>196</v>
      </c>
      <c r="B462" s="101"/>
      <c r="C462" s="102"/>
      <c r="D462" s="102"/>
      <c r="E462" s="102"/>
      <c r="F462" s="138"/>
      <c r="G462" s="108">
        <f>SUM(G458:G461)*3%</f>
        <v>59497.37268</v>
      </c>
      <c r="H462" s="33"/>
      <c r="I462" s="147"/>
    </row>
    <row r="463" spans="1:9" ht="15" x14ac:dyDescent="0.2">
      <c r="A463" s="114" t="s">
        <v>150</v>
      </c>
      <c r="B463" s="101"/>
      <c r="C463" s="102"/>
      <c r="D463" s="102"/>
      <c r="E463" s="102"/>
      <c r="F463" s="138"/>
      <c r="G463" s="108">
        <f>SUM(G458:G462)*E374</f>
        <v>81709.725147200006</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2124452.8538271999</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2126112.2197536002</v>
      </c>
    </row>
    <row r="469" spans="1:9" ht="24" customHeight="1" thickBot="1" x14ac:dyDescent="0.25">
      <c r="A469" s="223" t="s">
        <v>177</v>
      </c>
      <c r="B469" s="224"/>
      <c r="C469" s="224"/>
      <c r="D469" s="224"/>
      <c r="E469" s="224"/>
      <c r="F469" s="225"/>
      <c r="G469" s="185">
        <f>SUM(G465)</f>
        <v>2124452.8538271999</v>
      </c>
    </row>
    <row r="470" spans="1:9" ht="30.95" customHeight="1" thickBot="1" x14ac:dyDescent="0.25">
      <c r="A470" s="223" t="s">
        <v>225</v>
      </c>
      <c r="B470" s="224"/>
      <c r="C470" s="224"/>
      <c r="D470" s="224"/>
      <c r="E470" s="224"/>
      <c r="F470" s="225"/>
      <c r="G470" s="185">
        <f>SUM(G468:G469)</f>
        <v>4250565.0735807996</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250</v>
      </c>
      <c r="B5" s="9"/>
      <c r="C5" s="28"/>
      <c r="D5" s="291"/>
      <c r="E5" s="291"/>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33"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c r="E43" s="54">
        <f>SUM(B43)*D43</f>
        <v>0</v>
      </c>
      <c r="F43" s="250"/>
      <c r="G43" s="251"/>
      <c r="H43" s="251"/>
      <c r="I43" s="252"/>
    </row>
    <row r="44" spans="1:9" ht="15.75" customHeight="1" x14ac:dyDescent="0.2">
      <c r="A44" s="55" t="s">
        <v>13</v>
      </c>
      <c r="B44" s="48">
        <v>85</v>
      </c>
      <c r="C44" s="48" t="s">
        <v>27</v>
      </c>
      <c r="D44" s="212"/>
      <c r="E44" s="54">
        <f t="shared" ref="E44:E107" si="1">SUM(B44)*D44</f>
        <v>0</v>
      </c>
      <c r="F44" s="250"/>
      <c r="G44" s="251"/>
      <c r="H44" s="251"/>
      <c r="I44" s="252"/>
    </row>
    <row r="45" spans="1:9" ht="15.75" customHeight="1" x14ac:dyDescent="0.2">
      <c r="A45" s="55" t="s">
        <v>15</v>
      </c>
      <c r="B45" s="48">
        <v>85</v>
      </c>
      <c r="C45" s="48" t="s">
        <v>27</v>
      </c>
      <c r="D45" s="212"/>
      <c r="E45" s="54">
        <f t="shared" si="1"/>
        <v>0</v>
      </c>
      <c r="F45" s="250"/>
      <c r="G45" s="251"/>
      <c r="H45" s="251"/>
      <c r="I45" s="252"/>
    </row>
    <row r="46" spans="1:9" ht="15.75" customHeight="1" x14ac:dyDescent="0.2">
      <c r="A46" s="55" t="s">
        <v>16</v>
      </c>
      <c r="B46" s="48">
        <v>85</v>
      </c>
      <c r="C46" s="48" t="s">
        <v>27</v>
      </c>
      <c r="D46" s="212"/>
      <c r="E46" s="54">
        <f t="shared" si="1"/>
        <v>0</v>
      </c>
      <c r="F46" s="250"/>
      <c r="G46" s="251"/>
      <c r="H46" s="251"/>
      <c r="I46" s="252"/>
    </row>
    <row r="47" spans="1:9" ht="15.75" customHeight="1" x14ac:dyDescent="0.2">
      <c r="A47" s="55" t="s">
        <v>125</v>
      </c>
      <c r="B47" s="48">
        <v>85</v>
      </c>
      <c r="C47" s="48" t="s">
        <v>27</v>
      </c>
      <c r="D47" s="212"/>
      <c r="E47" s="54">
        <f t="shared" si="1"/>
        <v>0</v>
      </c>
      <c r="F47" s="250"/>
      <c r="G47" s="251"/>
      <c r="H47" s="251"/>
      <c r="I47" s="252"/>
    </row>
    <row r="48" spans="1:9" ht="15.75" customHeight="1" x14ac:dyDescent="0.2">
      <c r="A48" s="55" t="s">
        <v>123</v>
      </c>
      <c r="B48" s="48">
        <v>85</v>
      </c>
      <c r="C48" s="48" t="s">
        <v>27</v>
      </c>
      <c r="D48" s="212"/>
      <c r="E48" s="54">
        <f t="shared" si="1"/>
        <v>0</v>
      </c>
      <c r="F48" s="250"/>
      <c r="G48" s="251"/>
      <c r="H48" s="251"/>
      <c r="I48" s="252"/>
    </row>
    <row r="49" spans="1:9" ht="15.75" customHeight="1" x14ac:dyDescent="0.2">
      <c r="A49" s="55" t="s">
        <v>185</v>
      </c>
      <c r="B49" s="48">
        <v>85</v>
      </c>
      <c r="C49" s="48" t="s">
        <v>27</v>
      </c>
      <c r="D49" s="212"/>
      <c r="E49" s="54">
        <f t="shared" si="1"/>
        <v>0</v>
      </c>
      <c r="F49" s="250"/>
      <c r="G49" s="251"/>
      <c r="H49" s="251"/>
      <c r="I49" s="252"/>
    </row>
    <row r="50" spans="1:9" ht="15.75" customHeight="1" x14ac:dyDescent="0.2">
      <c r="A50" s="55" t="s">
        <v>18</v>
      </c>
      <c r="B50" s="48">
        <v>85</v>
      </c>
      <c r="C50" s="48" t="s">
        <v>27</v>
      </c>
      <c r="D50" s="212"/>
      <c r="E50" s="54">
        <f t="shared" si="1"/>
        <v>0</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85</v>
      </c>
      <c r="C54" s="48" t="s">
        <v>27</v>
      </c>
      <c r="D54" s="212"/>
      <c r="E54" s="54">
        <f t="shared" si="1"/>
        <v>0</v>
      </c>
      <c r="F54" s="250"/>
      <c r="G54" s="251"/>
      <c r="H54" s="251"/>
      <c r="I54" s="252"/>
    </row>
    <row r="55" spans="1:9" ht="15.75" customHeight="1" x14ac:dyDescent="0.2">
      <c r="A55" s="58" t="s">
        <v>47</v>
      </c>
      <c r="B55" s="48">
        <v>85</v>
      </c>
      <c r="C55" s="48" t="s">
        <v>27</v>
      </c>
      <c r="D55" s="212"/>
      <c r="E55" s="54">
        <f t="shared" si="1"/>
        <v>0</v>
      </c>
      <c r="F55" s="250"/>
      <c r="G55" s="251"/>
      <c r="H55" s="251"/>
      <c r="I55" s="252"/>
    </row>
    <row r="56" spans="1:9" ht="15.75" customHeight="1" x14ac:dyDescent="0.2">
      <c r="A56" s="58" t="s">
        <v>21</v>
      </c>
      <c r="B56" s="48">
        <v>85</v>
      </c>
      <c r="C56" s="48" t="s">
        <v>27</v>
      </c>
      <c r="D56" s="212"/>
      <c r="E56" s="54">
        <f t="shared" si="1"/>
        <v>0</v>
      </c>
      <c r="F56" s="250"/>
      <c r="G56" s="251"/>
      <c r="H56" s="251"/>
      <c r="I56" s="252"/>
    </row>
    <row r="57" spans="1:9" ht="15.75" customHeight="1" x14ac:dyDescent="0.2">
      <c r="A57" s="58" t="s">
        <v>22</v>
      </c>
      <c r="B57" s="48">
        <v>85</v>
      </c>
      <c r="C57" s="48" t="s">
        <v>27</v>
      </c>
      <c r="D57" s="212"/>
      <c r="E57" s="54">
        <f t="shared" si="1"/>
        <v>0</v>
      </c>
      <c r="F57" s="250"/>
      <c r="G57" s="251"/>
      <c r="H57" s="251"/>
      <c r="I57" s="252"/>
    </row>
    <row r="58" spans="1:9" ht="15.75" customHeight="1" x14ac:dyDescent="0.2">
      <c r="A58" s="58" t="s">
        <v>23</v>
      </c>
      <c r="B58" s="48">
        <v>85</v>
      </c>
      <c r="C58" s="48" t="s">
        <v>27</v>
      </c>
      <c r="D58" s="212"/>
      <c r="E58" s="54">
        <f t="shared" si="1"/>
        <v>0</v>
      </c>
      <c r="F58" s="250"/>
      <c r="G58" s="251"/>
      <c r="H58" s="251"/>
      <c r="I58" s="252"/>
    </row>
    <row r="59" spans="1:9" ht="15.75" customHeight="1" x14ac:dyDescent="0.2">
      <c r="A59" s="58" t="s">
        <v>48</v>
      </c>
      <c r="B59" s="48">
        <v>85</v>
      </c>
      <c r="C59" s="48" t="s">
        <v>27</v>
      </c>
      <c r="D59" s="212"/>
      <c r="E59" s="54">
        <f t="shared" si="1"/>
        <v>0</v>
      </c>
      <c r="F59" s="250"/>
      <c r="G59" s="251"/>
      <c r="H59" s="251"/>
      <c r="I59" s="252"/>
    </row>
    <row r="60" spans="1:9" ht="15.75" customHeight="1" x14ac:dyDescent="0.2">
      <c r="A60" s="55" t="s">
        <v>124</v>
      </c>
      <c r="B60" s="48">
        <v>85</v>
      </c>
      <c r="C60" s="48" t="s">
        <v>27</v>
      </c>
      <c r="D60" s="212"/>
      <c r="E60" s="54">
        <f t="shared" si="1"/>
        <v>0</v>
      </c>
      <c r="F60" s="250"/>
      <c r="G60" s="251"/>
      <c r="H60" s="251"/>
      <c r="I60" s="252"/>
    </row>
    <row r="61" spans="1:9" ht="15.75" customHeight="1" x14ac:dyDescent="0.2">
      <c r="A61" s="55" t="s">
        <v>28</v>
      </c>
      <c r="B61" s="48">
        <v>85</v>
      </c>
      <c r="C61" s="48" t="s">
        <v>27</v>
      </c>
      <c r="D61" s="212"/>
      <c r="E61" s="54">
        <f t="shared" si="1"/>
        <v>0</v>
      </c>
      <c r="F61" s="250"/>
      <c r="G61" s="251"/>
      <c r="H61" s="251"/>
      <c r="I61" s="252"/>
    </row>
    <row r="62" spans="1:9" ht="15.75" customHeight="1" x14ac:dyDescent="0.2">
      <c r="A62" s="57" t="s">
        <v>29</v>
      </c>
      <c r="B62" s="48">
        <v>85</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218"/>
      <c r="E66" s="54"/>
      <c r="F66" s="253"/>
      <c r="G66" s="254"/>
      <c r="H66" s="254"/>
      <c r="I66" s="255"/>
    </row>
    <row r="67" spans="1:9" ht="15.75" customHeight="1" thickTop="1" thickBot="1" x14ac:dyDescent="0.25">
      <c r="A67" s="186" t="s">
        <v>32</v>
      </c>
      <c r="B67" s="187">
        <v>85</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c r="E75" s="54">
        <f t="shared" si="1"/>
        <v>0</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c r="E77" s="54">
        <f t="shared" si="1"/>
        <v>0</v>
      </c>
      <c r="F77" s="250"/>
      <c r="G77" s="251"/>
      <c r="H77" s="251"/>
      <c r="I77" s="252"/>
    </row>
    <row r="78" spans="1:9" ht="15.75" customHeight="1" thickBot="1" x14ac:dyDescent="0.25">
      <c r="A78" s="55" t="s">
        <v>34</v>
      </c>
      <c r="B78" s="48">
        <v>85</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85</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c r="E90" s="54">
        <f t="shared" si="1"/>
        <v>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250</v>
      </c>
      <c r="B238" s="9"/>
      <c r="C238" s="28"/>
      <c r="D238" s="291"/>
      <c r="E238" s="291"/>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26" t="s">
        <v>227</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33"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c r="E277" s="54">
        <f>SUM(B277)*D277</f>
        <v>0</v>
      </c>
      <c r="F277" s="250"/>
      <c r="G277" s="251"/>
      <c r="H277" s="251"/>
      <c r="I277" s="252"/>
    </row>
    <row r="278" spans="1:9" s="30" customFormat="1" ht="15" x14ac:dyDescent="0.2">
      <c r="A278" s="55" t="s">
        <v>13</v>
      </c>
      <c r="B278" s="48">
        <v>72</v>
      </c>
      <c r="C278" s="48" t="s">
        <v>27</v>
      </c>
      <c r="D278" s="212"/>
      <c r="E278" s="54">
        <f t="shared" ref="E278:E285" si="5">SUM(B278)*D278</f>
        <v>0</v>
      </c>
      <c r="F278" s="250"/>
      <c r="G278" s="251"/>
      <c r="H278" s="251"/>
      <c r="I278" s="252"/>
    </row>
    <row r="279" spans="1:9" s="30" customFormat="1" ht="15" x14ac:dyDescent="0.2">
      <c r="A279" s="55" t="s">
        <v>15</v>
      </c>
      <c r="B279" s="48">
        <v>72</v>
      </c>
      <c r="C279" s="48" t="s">
        <v>27</v>
      </c>
      <c r="D279" s="212"/>
      <c r="E279" s="54">
        <f t="shared" si="5"/>
        <v>0</v>
      </c>
      <c r="F279" s="250"/>
      <c r="G279" s="251"/>
      <c r="H279" s="251"/>
      <c r="I279" s="252"/>
    </row>
    <row r="280" spans="1:9" s="30" customFormat="1" ht="15" x14ac:dyDescent="0.2">
      <c r="A280" s="55" t="s">
        <v>16</v>
      </c>
      <c r="B280" s="48">
        <v>72</v>
      </c>
      <c r="C280" s="48" t="s">
        <v>27</v>
      </c>
      <c r="D280" s="212"/>
      <c r="E280" s="54">
        <f t="shared" si="5"/>
        <v>0</v>
      </c>
      <c r="F280" s="250"/>
      <c r="G280" s="251"/>
      <c r="H280" s="251"/>
      <c r="I280" s="252"/>
    </row>
    <row r="281" spans="1:9" s="30" customFormat="1" ht="15" x14ac:dyDescent="0.2">
      <c r="A281" s="55" t="s">
        <v>125</v>
      </c>
      <c r="B281" s="48">
        <v>72</v>
      </c>
      <c r="C281" s="48" t="s">
        <v>27</v>
      </c>
      <c r="D281" s="212"/>
      <c r="E281" s="54">
        <f t="shared" si="5"/>
        <v>0</v>
      </c>
      <c r="F281" s="250"/>
      <c r="G281" s="251"/>
      <c r="H281" s="251"/>
      <c r="I281" s="252"/>
    </row>
    <row r="282" spans="1:9" s="30" customFormat="1" ht="15" x14ac:dyDescent="0.2">
      <c r="A282" s="55" t="s">
        <v>123</v>
      </c>
      <c r="B282" s="48">
        <v>72</v>
      </c>
      <c r="C282" s="48" t="s">
        <v>27</v>
      </c>
      <c r="D282" s="212"/>
      <c r="E282" s="54">
        <f t="shared" si="5"/>
        <v>0</v>
      </c>
      <c r="F282" s="250"/>
      <c r="G282" s="251"/>
      <c r="H282" s="251"/>
      <c r="I282" s="252"/>
    </row>
    <row r="283" spans="1:9" s="30" customFormat="1" ht="15" x14ac:dyDescent="0.2">
      <c r="A283" s="55" t="s">
        <v>17</v>
      </c>
      <c r="B283" s="48">
        <v>72</v>
      </c>
      <c r="C283" s="48" t="s">
        <v>27</v>
      </c>
      <c r="D283" s="212"/>
      <c r="E283" s="54">
        <f t="shared" si="5"/>
        <v>0</v>
      </c>
      <c r="F283" s="250"/>
      <c r="G283" s="251"/>
      <c r="H283" s="251"/>
      <c r="I283" s="252"/>
    </row>
    <row r="284" spans="1:9" s="30" customFormat="1" ht="15" x14ac:dyDescent="0.2">
      <c r="A284" s="55" t="s">
        <v>18</v>
      </c>
      <c r="B284" s="48">
        <v>72</v>
      </c>
      <c r="C284" s="48" t="s">
        <v>27</v>
      </c>
      <c r="D284" s="212"/>
      <c r="E284" s="54">
        <f t="shared" si="5"/>
        <v>0</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72</v>
      </c>
      <c r="C288" s="48" t="s">
        <v>27</v>
      </c>
      <c r="D288" s="212"/>
      <c r="E288" s="54">
        <f t="shared" si="6"/>
        <v>0</v>
      </c>
      <c r="F288" s="250"/>
      <c r="G288" s="251"/>
      <c r="H288" s="251"/>
      <c r="I288" s="252"/>
    </row>
    <row r="289" spans="1:9" s="30" customFormat="1" ht="15" x14ac:dyDescent="0.2">
      <c r="A289" s="58" t="s">
        <v>47</v>
      </c>
      <c r="B289" s="48">
        <v>72</v>
      </c>
      <c r="C289" s="48" t="s">
        <v>27</v>
      </c>
      <c r="D289" s="212"/>
      <c r="E289" s="54">
        <f t="shared" si="6"/>
        <v>0</v>
      </c>
      <c r="F289" s="250"/>
      <c r="G289" s="251"/>
      <c r="H289" s="251"/>
      <c r="I289" s="252"/>
    </row>
    <row r="290" spans="1:9" s="30" customFormat="1" ht="15" x14ac:dyDescent="0.2">
      <c r="A290" s="58" t="s">
        <v>21</v>
      </c>
      <c r="B290" s="48">
        <v>72</v>
      </c>
      <c r="C290" s="48" t="s">
        <v>27</v>
      </c>
      <c r="D290" s="212"/>
      <c r="E290" s="54">
        <f t="shared" si="6"/>
        <v>0</v>
      </c>
      <c r="F290" s="250"/>
      <c r="G290" s="251"/>
      <c r="H290" s="251"/>
      <c r="I290" s="252"/>
    </row>
    <row r="291" spans="1:9" s="30" customFormat="1" ht="15" x14ac:dyDescent="0.2">
      <c r="A291" s="58" t="s">
        <v>22</v>
      </c>
      <c r="B291" s="48">
        <v>72</v>
      </c>
      <c r="C291" s="48" t="s">
        <v>27</v>
      </c>
      <c r="D291" s="212"/>
      <c r="E291" s="54">
        <f t="shared" si="6"/>
        <v>0</v>
      </c>
      <c r="F291" s="250"/>
      <c r="G291" s="251"/>
      <c r="H291" s="251"/>
      <c r="I291" s="252"/>
    </row>
    <row r="292" spans="1:9" s="30" customFormat="1" ht="15" x14ac:dyDescent="0.2">
      <c r="A292" s="58" t="s">
        <v>23</v>
      </c>
      <c r="B292" s="48">
        <v>72</v>
      </c>
      <c r="C292" s="48" t="s">
        <v>27</v>
      </c>
      <c r="D292" s="212"/>
      <c r="E292" s="54">
        <f t="shared" si="6"/>
        <v>0</v>
      </c>
      <c r="F292" s="250"/>
      <c r="G292" s="251"/>
      <c r="H292" s="251"/>
      <c r="I292" s="252"/>
    </row>
    <row r="293" spans="1:9" s="30" customFormat="1" ht="15" x14ac:dyDescent="0.2">
      <c r="A293" s="58" t="s">
        <v>48</v>
      </c>
      <c r="B293" s="48">
        <v>72</v>
      </c>
      <c r="C293" s="48" t="s">
        <v>27</v>
      </c>
      <c r="D293" s="212"/>
      <c r="E293" s="54">
        <f t="shared" si="6"/>
        <v>0</v>
      </c>
      <c r="F293" s="250"/>
      <c r="G293" s="251"/>
      <c r="H293" s="251"/>
      <c r="I293" s="252"/>
    </row>
    <row r="294" spans="1:9" s="30" customFormat="1" ht="15" x14ac:dyDescent="0.2">
      <c r="A294" s="55" t="s">
        <v>124</v>
      </c>
      <c r="B294" s="48">
        <v>72</v>
      </c>
      <c r="C294" s="48" t="s">
        <v>27</v>
      </c>
      <c r="D294" s="212"/>
      <c r="E294" s="54">
        <f t="shared" si="6"/>
        <v>0</v>
      </c>
      <c r="F294" s="250"/>
      <c r="G294" s="251"/>
      <c r="H294" s="251"/>
      <c r="I294" s="252"/>
    </row>
    <row r="295" spans="1:9" s="30" customFormat="1" ht="15" x14ac:dyDescent="0.2">
      <c r="A295" s="55" t="s">
        <v>28</v>
      </c>
      <c r="B295" s="48">
        <v>72</v>
      </c>
      <c r="C295" s="48" t="s">
        <v>27</v>
      </c>
      <c r="D295" s="212"/>
      <c r="E295" s="54">
        <f t="shared" si="6"/>
        <v>0</v>
      </c>
      <c r="F295" s="250"/>
      <c r="G295" s="251"/>
      <c r="H295" s="251"/>
      <c r="I295" s="252"/>
    </row>
    <row r="296" spans="1:9" s="30" customFormat="1" ht="15.75" customHeight="1" x14ac:dyDescent="0.2">
      <c r="A296" s="57" t="s">
        <v>29</v>
      </c>
      <c r="B296" s="48">
        <v>72</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c r="E309" s="54">
        <f t="shared" si="6"/>
        <v>0</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c r="E311" s="54">
        <f t="shared" si="6"/>
        <v>0</v>
      </c>
      <c r="F311" s="250"/>
      <c r="G311" s="251"/>
      <c r="H311" s="251"/>
      <c r="I311" s="252"/>
    </row>
    <row r="312" spans="1:9" s="30" customFormat="1" ht="15.75" customHeight="1" thickBot="1" x14ac:dyDescent="0.25">
      <c r="A312" s="55" t="s">
        <v>34</v>
      </c>
      <c r="B312" s="48">
        <v>72</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c r="E320" s="54">
        <f t="shared" si="6"/>
        <v>0</v>
      </c>
      <c r="F320" s="250"/>
      <c r="G320" s="251"/>
      <c r="H320" s="251"/>
      <c r="I320" s="252"/>
    </row>
    <row r="321" spans="1:9" s="30" customFormat="1" ht="16.5" customHeight="1" thickTop="1" thickBot="1" x14ac:dyDescent="0.25">
      <c r="A321" s="56" t="s">
        <v>57</v>
      </c>
      <c r="B321" s="48"/>
      <c r="C321" s="48"/>
      <c r="D321" s="218"/>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c r="E324" s="54">
        <f t="shared" si="6"/>
        <v>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4" t="s">
        <v>180</v>
      </c>
      <c r="B468" s="182"/>
      <c r="C468" s="183"/>
      <c r="D468" s="183"/>
      <c r="E468" s="183"/>
      <c r="F468" s="184"/>
      <c r="G468" s="185">
        <f>SUM(G231)</f>
        <v>547960</v>
      </c>
    </row>
    <row r="469" spans="1:9" ht="24" customHeight="1" thickBot="1" x14ac:dyDescent="0.25">
      <c r="A469" s="223" t="s">
        <v>181</v>
      </c>
      <c r="B469" s="224"/>
      <c r="C469" s="224"/>
      <c r="D469" s="224"/>
      <c r="E469" s="224"/>
      <c r="F469" s="225"/>
      <c r="G469" s="185">
        <f>SUM(G465)</f>
        <v>547960</v>
      </c>
    </row>
    <row r="470" spans="1:9" ht="30.95" customHeight="1" thickBot="1" x14ac:dyDescent="0.25">
      <c r="A470" s="223" t="s">
        <v>226</v>
      </c>
      <c r="B470" s="224"/>
      <c r="C470" s="224"/>
      <c r="D470" s="224"/>
      <c r="E470" s="224"/>
      <c r="F470" s="225"/>
      <c r="G470" s="185">
        <f>SUM(G468:G469)</f>
        <v>1095920</v>
      </c>
    </row>
  </sheetData>
  <sheetProtection password="D842" sheet="1" objects="1" scenarios="1" selectLockedCells="1"/>
  <mergeCells count="25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F93:I93"/>
    <mergeCell ref="F94:I94"/>
    <mergeCell ref="F95:I95"/>
    <mergeCell ref="F96:I96"/>
    <mergeCell ref="F97:I97"/>
    <mergeCell ref="F98:I98"/>
    <mergeCell ref="F87:I87"/>
    <mergeCell ref="F88:I88"/>
    <mergeCell ref="F89:I89"/>
    <mergeCell ref="F90:I90"/>
    <mergeCell ref="F91:I91"/>
    <mergeCell ref="F92:I92"/>
    <mergeCell ref="F105:I105"/>
    <mergeCell ref="F106:I106"/>
    <mergeCell ref="F107:I107"/>
    <mergeCell ref="F108:I108"/>
    <mergeCell ref="F109:I109"/>
    <mergeCell ref="F110:I110"/>
    <mergeCell ref="F99:I99"/>
    <mergeCell ref="F100:I100"/>
    <mergeCell ref="F101:I101"/>
    <mergeCell ref="F102:I102"/>
    <mergeCell ref="F103:I103"/>
    <mergeCell ref="F104:I104"/>
    <mergeCell ref="F116:I116"/>
    <mergeCell ref="F117:I117"/>
    <mergeCell ref="F118:I118"/>
    <mergeCell ref="F119:I119"/>
    <mergeCell ref="F120:I120"/>
    <mergeCell ref="F121:I121"/>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71:I271"/>
    <mergeCell ref="A272:I272"/>
    <mergeCell ref="A192:I192"/>
    <mergeCell ref="A221:I221"/>
    <mergeCell ref="A222:E222"/>
    <mergeCell ref="D238:E238"/>
    <mergeCell ref="F275:I275"/>
    <mergeCell ref="F276:I276"/>
    <mergeCell ref="F277:I277"/>
    <mergeCell ref="F278:I278"/>
    <mergeCell ref="F279:I279"/>
    <mergeCell ref="F280:I280"/>
    <mergeCell ref="A267:I267"/>
    <mergeCell ref="A268:I268"/>
    <mergeCell ref="A269:I269"/>
    <mergeCell ref="A270:I270"/>
    <mergeCell ref="A273:I273"/>
    <mergeCell ref="A274:I274"/>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99:I299"/>
    <mergeCell ref="F300:I300"/>
    <mergeCell ref="F301:I301"/>
    <mergeCell ref="F302:I302"/>
    <mergeCell ref="F303:I303"/>
    <mergeCell ref="F304:I304"/>
    <mergeCell ref="F293:I293"/>
    <mergeCell ref="F294:I294"/>
    <mergeCell ref="F295:I295"/>
    <mergeCell ref="F296:I296"/>
    <mergeCell ref="F297:I297"/>
    <mergeCell ref="F298:I298"/>
    <mergeCell ref="F311:I311"/>
    <mergeCell ref="F312:I312"/>
    <mergeCell ref="F313:I313"/>
    <mergeCell ref="F314:I314"/>
    <mergeCell ref="F315:I315"/>
    <mergeCell ref="F316:I316"/>
    <mergeCell ref="F305:I305"/>
    <mergeCell ref="F306:I306"/>
    <mergeCell ref="F307:I307"/>
    <mergeCell ref="F308:I308"/>
    <mergeCell ref="F309:I309"/>
    <mergeCell ref="F310:I310"/>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46:I346"/>
    <mergeCell ref="F347:I347"/>
    <mergeCell ref="F348:I348"/>
    <mergeCell ref="F349:I349"/>
    <mergeCell ref="F350:I350"/>
    <mergeCell ref="F351:I351"/>
    <mergeCell ref="F341:I341"/>
    <mergeCell ref="F342:I342"/>
    <mergeCell ref="F343:I343"/>
    <mergeCell ref="F344:I344"/>
    <mergeCell ref="F345:I345"/>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44" sqref="D34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tr">
        <f>'Summary Sheet '!B4:G4</f>
        <v>Esh Construction Ltd</v>
      </c>
      <c r="C4" s="221"/>
      <c r="D4" s="221"/>
      <c r="E4" s="221"/>
      <c r="F4" s="221"/>
      <c r="G4" s="221"/>
      <c r="H4" s="221"/>
      <c r="I4" s="5"/>
    </row>
    <row r="5" spans="1:9" ht="30.75" customHeight="1" x14ac:dyDescent="0.25">
      <c r="A5" s="35" t="s">
        <v>251</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91"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v>291</v>
      </c>
      <c r="E43" s="54">
        <f>SUM(B43)*D43</f>
        <v>24735</v>
      </c>
      <c r="F43" s="250"/>
      <c r="G43" s="251"/>
      <c r="H43" s="251"/>
      <c r="I43" s="252"/>
    </row>
    <row r="44" spans="1:9" ht="15.75" customHeight="1" x14ac:dyDescent="0.2">
      <c r="A44" s="55" t="s">
        <v>13</v>
      </c>
      <c r="B44" s="48">
        <v>85</v>
      </c>
      <c r="C44" s="48" t="s">
        <v>27</v>
      </c>
      <c r="D44" s="212">
        <v>337</v>
      </c>
      <c r="E44" s="54">
        <f t="shared" ref="E44:E107" si="1">SUM(B44)*D44</f>
        <v>28645</v>
      </c>
      <c r="F44" s="250"/>
      <c r="G44" s="251"/>
      <c r="H44" s="251"/>
      <c r="I44" s="252"/>
    </row>
    <row r="45" spans="1:9" ht="15.75" customHeight="1" x14ac:dyDescent="0.2">
      <c r="A45" s="55" t="s">
        <v>15</v>
      </c>
      <c r="B45" s="48">
        <v>85</v>
      </c>
      <c r="C45" s="48" t="s">
        <v>27</v>
      </c>
      <c r="D45" s="212">
        <v>225</v>
      </c>
      <c r="E45" s="54">
        <f t="shared" si="1"/>
        <v>19125</v>
      </c>
      <c r="F45" s="250"/>
      <c r="G45" s="251"/>
      <c r="H45" s="251"/>
      <c r="I45" s="252"/>
    </row>
    <row r="46" spans="1:9" ht="15.75" customHeight="1" x14ac:dyDescent="0.2">
      <c r="A46" s="55" t="s">
        <v>16</v>
      </c>
      <c r="B46" s="48">
        <v>85</v>
      </c>
      <c r="C46" s="48" t="s">
        <v>27</v>
      </c>
      <c r="D46" s="212">
        <v>1225</v>
      </c>
      <c r="E46" s="54">
        <f t="shared" si="1"/>
        <v>104125</v>
      </c>
      <c r="F46" s="250"/>
      <c r="G46" s="251"/>
      <c r="H46" s="251"/>
      <c r="I46" s="252"/>
    </row>
    <row r="47" spans="1:9" ht="15.75" customHeight="1" x14ac:dyDescent="0.2">
      <c r="A47" s="55" t="s">
        <v>125</v>
      </c>
      <c r="B47" s="48">
        <v>85</v>
      </c>
      <c r="C47" s="48" t="s">
        <v>27</v>
      </c>
      <c r="D47" s="212">
        <v>694</v>
      </c>
      <c r="E47" s="54">
        <f t="shared" si="1"/>
        <v>58990</v>
      </c>
      <c r="F47" s="250"/>
      <c r="G47" s="251"/>
      <c r="H47" s="251"/>
      <c r="I47" s="252"/>
    </row>
    <row r="48" spans="1:9" ht="15.75" customHeight="1" x14ac:dyDescent="0.2">
      <c r="A48" s="55" t="s">
        <v>123</v>
      </c>
      <c r="B48" s="48">
        <v>85</v>
      </c>
      <c r="C48" s="48" t="s">
        <v>27</v>
      </c>
      <c r="D48" s="212">
        <v>488</v>
      </c>
      <c r="E48" s="54">
        <f t="shared" si="1"/>
        <v>41480</v>
      </c>
      <c r="F48" s="250"/>
      <c r="G48" s="251"/>
      <c r="H48" s="251"/>
      <c r="I48" s="252"/>
    </row>
    <row r="49" spans="1:9" ht="15.75" customHeight="1" x14ac:dyDescent="0.2">
      <c r="A49" s="55" t="s">
        <v>185</v>
      </c>
      <c r="B49" s="48">
        <v>85</v>
      </c>
      <c r="C49" s="48" t="s">
        <v>27</v>
      </c>
      <c r="D49" s="212">
        <v>635</v>
      </c>
      <c r="E49" s="54">
        <f t="shared" si="1"/>
        <v>53975</v>
      </c>
      <c r="F49" s="250"/>
      <c r="G49" s="251"/>
      <c r="H49" s="251"/>
      <c r="I49" s="252"/>
    </row>
    <row r="50" spans="1:9" ht="15.75" customHeight="1" x14ac:dyDescent="0.2">
      <c r="A50" s="55" t="s">
        <v>18</v>
      </c>
      <c r="B50" s="48">
        <v>85</v>
      </c>
      <c r="C50" s="48" t="s">
        <v>27</v>
      </c>
      <c r="D50" s="212">
        <v>179</v>
      </c>
      <c r="E50" s="54">
        <f t="shared" si="1"/>
        <v>15215</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4000</v>
      </c>
      <c r="E53" s="54">
        <f t="shared" si="1"/>
        <v>4000</v>
      </c>
      <c r="F53" s="250"/>
      <c r="G53" s="251"/>
      <c r="H53" s="251"/>
      <c r="I53" s="252"/>
    </row>
    <row r="54" spans="1:9" ht="15.75" customHeight="1" x14ac:dyDescent="0.2">
      <c r="A54" s="55" t="s">
        <v>45</v>
      </c>
      <c r="B54" s="48">
        <v>85</v>
      </c>
      <c r="C54" s="48" t="s">
        <v>27</v>
      </c>
      <c r="D54" s="212">
        <v>49</v>
      </c>
      <c r="E54" s="54">
        <f t="shared" si="1"/>
        <v>4165</v>
      </c>
      <c r="F54" s="250"/>
      <c r="G54" s="251"/>
      <c r="H54" s="251"/>
      <c r="I54" s="252"/>
    </row>
    <row r="55" spans="1:9" ht="15.75" customHeight="1" x14ac:dyDescent="0.2">
      <c r="A55" s="58" t="s">
        <v>47</v>
      </c>
      <c r="B55" s="48">
        <v>85</v>
      </c>
      <c r="C55" s="48" t="s">
        <v>27</v>
      </c>
      <c r="D55" s="212"/>
      <c r="E55" s="54">
        <f t="shared" si="1"/>
        <v>0</v>
      </c>
      <c r="F55" s="250"/>
      <c r="G55" s="251"/>
      <c r="H55" s="251"/>
      <c r="I55" s="252"/>
    </row>
    <row r="56" spans="1:9" ht="15.75" customHeight="1" x14ac:dyDescent="0.2">
      <c r="A56" s="58" t="s">
        <v>21</v>
      </c>
      <c r="B56" s="48">
        <v>85</v>
      </c>
      <c r="C56" s="48" t="s">
        <v>27</v>
      </c>
      <c r="D56" s="212">
        <v>42</v>
      </c>
      <c r="E56" s="54">
        <f t="shared" si="1"/>
        <v>3570</v>
      </c>
      <c r="F56" s="250"/>
      <c r="G56" s="251"/>
      <c r="H56" s="251"/>
      <c r="I56" s="252"/>
    </row>
    <row r="57" spans="1:9" ht="15.75" customHeight="1" x14ac:dyDescent="0.2">
      <c r="A57" s="58" t="s">
        <v>22</v>
      </c>
      <c r="B57" s="48">
        <v>85</v>
      </c>
      <c r="C57" s="48" t="s">
        <v>27</v>
      </c>
      <c r="D57" s="212">
        <v>48</v>
      </c>
      <c r="E57" s="54">
        <f t="shared" si="1"/>
        <v>4080</v>
      </c>
      <c r="F57" s="250"/>
      <c r="G57" s="251"/>
      <c r="H57" s="251"/>
      <c r="I57" s="252"/>
    </row>
    <row r="58" spans="1:9" ht="15.75" customHeight="1" x14ac:dyDescent="0.2">
      <c r="A58" s="58" t="s">
        <v>23</v>
      </c>
      <c r="B58" s="48">
        <v>85</v>
      </c>
      <c r="C58" s="48" t="s">
        <v>27</v>
      </c>
      <c r="D58" s="212">
        <v>59</v>
      </c>
      <c r="E58" s="54">
        <f t="shared" si="1"/>
        <v>5015</v>
      </c>
      <c r="F58" s="250"/>
      <c r="G58" s="251"/>
      <c r="H58" s="251"/>
      <c r="I58" s="252"/>
    </row>
    <row r="59" spans="1:9" ht="15.75" customHeight="1" x14ac:dyDescent="0.2">
      <c r="A59" s="58" t="s">
        <v>48</v>
      </c>
      <c r="B59" s="48">
        <v>85</v>
      </c>
      <c r="C59" s="48" t="s">
        <v>27</v>
      </c>
      <c r="D59" s="212">
        <v>10.5</v>
      </c>
      <c r="E59" s="54">
        <f t="shared" si="1"/>
        <v>892.5</v>
      </c>
      <c r="F59" s="250"/>
      <c r="G59" s="251"/>
      <c r="H59" s="251"/>
      <c r="I59" s="252"/>
    </row>
    <row r="60" spans="1:9" ht="15.75" customHeight="1" x14ac:dyDescent="0.2">
      <c r="A60" s="55" t="s">
        <v>124</v>
      </c>
      <c r="B60" s="48">
        <v>85</v>
      </c>
      <c r="C60" s="48" t="s">
        <v>27</v>
      </c>
      <c r="D60" s="212"/>
      <c r="E60" s="54">
        <f t="shared" si="1"/>
        <v>0</v>
      </c>
      <c r="F60" s="250"/>
      <c r="G60" s="251"/>
      <c r="H60" s="251"/>
      <c r="I60" s="252"/>
    </row>
    <row r="61" spans="1:9" ht="15.75" customHeight="1" x14ac:dyDescent="0.2">
      <c r="A61" s="55" t="s">
        <v>28</v>
      </c>
      <c r="B61" s="48">
        <v>85</v>
      </c>
      <c r="C61" s="48" t="s">
        <v>27</v>
      </c>
      <c r="D61" s="212"/>
      <c r="E61" s="54">
        <f t="shared" si="1"/>
        <v>0</v>
      </c>
      <c r="F61" s="250"/>
      <c r="G61" s="251"/>
      <c r="H61" s="251"/>
      <c r="I61" s="252"/>
    </row>
    <row r="62" spans="1:9" ht="15.75" customHeight="1" x14ac:dyDescent="0.2">
      <c r="A62" s="57" t="s">
        <v>29</v>
      </c>
      <c r="B62" s="48">
        <v>85</v>
      </c>
      <c r="C62" s="48" t="s">
        <v>27</v>
      </c>
      <c r="D62" s="212">
        <v>25</v>
      </c>
      <c r="E62" s="54">
        <f t="shared" si="1"/>
        <v>2125</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v>750</v>
      </c>
      <c r="E64" s="54">
        <f t="shared" si="1"/>
        <v>750</v>
      </c>
      <c r="F64" s="250"/>
      <c r="G64" s="251"/>
      <c r="H64" s="251"/>
      <c r="I64" s="252"/>
    </row>
    <row r="65" spans="1:9" ht="15.75" customHeight="1" thickBot="1" x14ac:dyDescent="0.25">
      <c r="A65" s="169" t="s">
        <v>195</v>
      </c>
      <c r="B65" s="168">
        <v>1</v>
      </c>
      <c r="C65" s="48" t="s">
        <v>31</v>
      </c>
      <c r="D65" s="212">
        <v>750</v>
      </c>
      <c r="E65" s="54">
        <f t="shared" si="1"/>
        <v>750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85</v>
      </c>
      <c r="C67" s="187" t="s">
        <v>27</v>
      </c>
      <c r="D67" s="213">
        <v>100</v>
      </c>
      <c r="E67" s="188">
        <f t="shared" si="1"/>
        <v>8500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11250</v>
      </c>
      <c r="E69" s="54">
        <f t="shared" si="1"/>
        <v>11250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v>8250</v>
      </c>
      <c r="E71" s="54">
        <f t="shared" si="1"/>
        <v>8250</v>
      </c>
      <c r="F71" s="250"/>
      <c r="G71" s="251"/>
      <c r="H71" s="251"/>
      <c r="I71" s="252"/>
    </row>
    <row r="72" spans="1:9" ht="15.75" customHeight="1" x14ac:dyDescent="0.2">
      <c r="A72" s="55" t="s">
        <v>52</v>
      </c>
      <c r="B72" s="48">
        <v>1</v>
      </c>
      <c r="C72" s="168" t="s">
        <v>77</v>
      </c>
      <c r="D72" s="212">
        <v>8812.5</v>
      </c>
      <c r="E72" s="54">
        <f t="shared" si="1"/>
        <v>8812.5</v>
      </c>
      <c r="F72" s="250"/>
      <c r="G72" s="251"/>
      <c r="H72" s="251"/>
      <c r="I72" s="252"/>
    </row>
    <row r="73" spans="1:9" ht="15.75" customHeight="1" thickBot="1" x14ac:dyDescent="0.25">
      <c r="A73" s="55" t="s">
        <v>98</v>
      </c>
      <c r="B73" s="168">
        <v>1</v>
      </c>
      <c r="C73" s="48" t="s">
        <v>77</v>
      </c>
      <c r="D73" s="212">
        <v>2000</v>
      </c>
      <c r="E73" s="54">
        <f t="shared" si="1"/>
        <v>2000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v>59.25</v>
      </c>
      <c r="E75" s="54">
        <f t="shared" si="1"/>
        <v>5036.25</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v>100</v>
      </c>
      <c r="E77" s="54">
        <f t="shared" si="1"/>
        <v>8500</v>
      </c>
      <c r="F77" s="250"/>
      <c r="G77" s="251"/>
      <c r="H77" s="251"/>
      <c r="I77" s="252"/>
    </row>
    <row r="78" spans="1:9" ht="15.75" customHeight="1" thickBot="1" x14ac:dyDescent="0.25">
      <c r="A78" s="55" t="s">
        <v>34</v>
      </c>
      <c r="B78" s="48">
        <v>85</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85</v>
      </c>
      <c r="C84" s="48" t="s">
        <v>27</v>
      </c>
      <c r="D84" s="212">
        <v>350</v>
      </c>
      <c r="E84" s="54">
        <f t="shared" si="1"/>
        <v>29750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v>1125</v>
      </c>
      <c r="E86" s="54">
        <f t="shared" si="1"/>
        <v>47250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v>270</v>
      </c>
      <c r="E90" s="54">
        <f t="shared" si="1"/>
        <v>11340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v>50</v>
      </c>
      <c r="E92" s="54">
        <f t="shared" si="1"/>
        <v>2100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210000</v>
      </c>
      <c r="E98" s="54">
        <f t="shared" si="1"/>
        <v>210000</v>
      </c>
      <c r="F98" s="250"/>
      <c r="G98" s="251"/>
      <c r="H98" s="251"/>
      <c r="I98" s="252"/>
    </row>
    <row r="99" spans="1:9" ht="15.75" customHeight="1" x14ac:dyDescent="0.2">
      <c r="A99" s="59" t="s">
        <v>105</v>
      </c>
      <c r="B99" s="168">
        <v>1</v>
      </c>
      <c r="C99" s="48" t="s">
        <v>77</v>
      </c>
      <c r="D99" s="212">
        <v>21000</v>
      </c>
      <c r="E99" s="54">
        <f t="shared" si="1"/>
        <v>21000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2000</v>
      </c>
      <c r="E102" s="54">
        <f t="shared" si="1"/>
        <v>2000</v>
      </c>
      <c r="F102" s="250"/>
      <c r="G102" s="251"/>
      <c r="H102" s="251"/>
      <c r="I102" s="252"/>
    </row>
    <row r="103" spans="1:9" ht="15.75" customHeight="1" x14ac:dyDescent="0.2">
      <c r="A103" s="57" t="s">
        <v>107</v>
      </c>
      <c r="B103" s="48">
        <v>1</v>
      </c>
      <c r="C103" s="48" t="s">
        <v>77</v>
      </c>
      <c r="D103" s="212">
        <v>5425</v>
      </c>
      <c r="E103" s="54">
        <f t="shared" si="1"/>
        <v>5425</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v>1200</v>
      </c>
      <c r="E105" s="54">
        <f t="shared" si="1"/>
        <v>1200</v>
      </c>
      <c r="F105" s="250"/>
      <c r="G105" s="251"/>
      <c r="H105" s="251"/>
      <c r="I105" s="252"/>
    </row>
    <row r="106" spans="1:9" ht="15.75" customHeight="1" x14ac:dyDescent="0.2">
      <c r="A106" s="57" t="s">
        <v>66</v>
      </c>
      <c r="B106" s="48">
        <v>1</v>
      </c>
      <c r="C106" s="48" t="s">
        <v>77</v>
      </c>
      <c r="D106" s="212">
        <v>5250</v>
      </c>
      <c r="E106" s="54">
        <f t="shared" si="1"/>
        <v>5250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v>9100</v>
      </c>
      <c r="E108" s="54">
        <f t="shared" ref="E108:E132" si="2">SUM(B108)*D108</f>
        <v>9100</v>
      </c>
      <c r="F108" s="250"/>
      <c r="G108" s="251"/>
      <c r="H108" s="251"/>
      <c r="I108" s="252"/>
    </row>
    <row r="109" spans="1:9" ht="15.75" customHeight="1" x14ac:dyDescent="0.2">
      <c r="A109" s="57" t="s">
        <v>132</v>
      </c>
      <c r="B109" s="171">
        <v>15</v>
      </c>
      <c r="C109" s="48" t="s">
        <v>138</v>
      </c>
      <c r="D109" s="212">
        <v>80</v>
      </c>
      <c r="E109" s="54">
        <f t="shared" si="2"/>
        <v>1200</v>
      </c>
      <c r="F109" s="250" t="s">
        <v>206</v>
      </c>
      <c r="G109" s="251"/>
      <c r="H109" s="251"/>
      <c r="I109" s="252"/>
    </row>
    <row r="110" spans="1:9" ht="15.75" customHeight="1" x14ac:dyDescent="0.2">
      <c r="A110" s="57" t="s">
        <v>140</v>
      </c>
      <c r="B110" s="48">
        <v>1</v>
      </c>
      <c r="C110" s="48" t="s">
        <v>77</v>
      </c>
      <c r="D110" s="212">
        <v>33440</v>
      </c>
      <c r="E110" s="54">
        <f t="shared" si="2"/>
        <v>33440</v>
      </c>
      <c r="F110" s="250" t="s">
        <v>235</v>
      </c>
      <c r="G110" s="251"/>
      <c r="H110" s="251"/>
      <c r="I110" s="252"/>
    </row>
    <row r="111" spans="1:9" ht="15.75" customHeight="1" thickBot="1" x14ac:dyDescent="0.25">
      <c r="A111" s="57" t="s">
        <v>190</v>
      </c>
      <c r="B111" s="168">
        <v>1</v>
      </c>
      <c r="C111" s="48" t="s">
        <v>77</v>
      </c>
      <c r="D111" s="212">
        <v>42000</v>
      </c>
      <c r="E111" s="54">
        <f t="shared" si="2"/>
        <v>42000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v>3500</v>
      </c>
      <c r="E116" s="54">
        <f t="shared" si="2"/>
        <v>3500</v>
      </c>
      <c r="F116" s="250"/>
      <c r="G116" s="251"/>
      <c r="H116" s="251"/>
      <c r="I116" s="252"/>
    </row>
    <row r="117" spans="1:9" ht="15.75" customHeight="1" thickBot="1" x14ac:dyDescent="0.25">
      <c r="A117" s="57" t="s">
        <v>71</v>
      </c>
      <c r="B117" s="168">
        <v>1</v>
      </c>
      <c r="C117" s="48" t="s">
        <v>77</v>
      </c>
      <c r="D117" s="212">
        <v>5740</v>
      </c>
      <c r="E117" s="54">
        <f t="shared" si="2"/>
        <v>5740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v>15400</v>
      </c>
      <c r="E120" s="54">
        <f t="shared" si="2"/>
        <v>15400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v>185</v>
      </c>
      <c r="E122" s="54">
        <f t="shared" si="2"/>
        <v>1850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v>75</v>
      </c>
      <c r="E124" s="54">
        <f t="shared" si="2"/>
        <v>5250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v>100</v>
      </c>
      <c r="E130" s="54">
        <f t="shared" si="2"/>
        <v>7000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883781.25</v>
      </c>
      <c r="F134" s="244"/>
      <c r="G134" s="245"/>
      <c r="H134" s="245"/>
      <c r="I134" s="246"/>
    </row>
    <row r="135" spans="1:9" ht="23.25" customHeight="1" thickTop="1" thickBot="1" x14ac:dyDescent="0.25">
      <c r="A135" s="60" t="s">
        <v>157</v>
      </c>
      <c r="B135" s="61"/>
      <c r="C135" s="62"/>
      <c r="D135" s="63"/>
      <c r="E135" s="64">
        <f>SUM(E134)/B23</f>
        <v>10397.426470588236</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0.01</v>
      </c>
      <c r="F139" s="295"/>
      <c r="G139" s="296"/>
      <c r="H139" s="296"/>
      <c r="I139" s="297"/>
    </row>
    <row r="140" spans="1:9" ht="23.25" customHeight="1" thickTop="1" thickBot="1" x14ac:dyDescent="0.25">
      <c r="A140" s="60" t="s">
        <v>142</v>
      </c>
      <c r="B140" s="61"/>
      <c r="C140" s="62"/>
      <c r="D140" s="63"/>
      <c r="E140" s="103">
        <f>SUM(E138:E139)</f>
        <v>0.04</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178.86</v>
      </c>
      <c r="E146" s="86">
        <f>SUM(B146)*D146</f>
        <v>10946.232000000002</v>
      </c>
      <c r="F146" s="90">
        <v>16</v>
      </c>
      <c r="G146" s="91">
        <f>SUM(E146*F146)</f>
        <v>175139.71200000003</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724.24</v>
      </c>
      <c r="E148" s="86">
        <f>SUM(B148)*D148</f>
        <v>44323.488000000005</v>
      </c>
      <c r="F148" s="93">
        <v>16</v>
      </c>
      <c r="G148" s="94">
        <f>SUM(E148*F148)</f>
        <v>709175.80800000008</v>
      </c>
      <c r="H148" s="88"/>
      <c r="I148" s="83"/>
    </row>
    <row r="149" spans="1:9" thickBot="1" x14ac:dyDescent="0.25">
      <c r="A149" s="95" t="s">
        <v>169</v>
      </c>
      <c r="B149" s="47"/>
      <c r="C149" s="96"/>
      <c r="D149" s="96"/>
      <c r="E149" s="96"/>
      <c r="F149" s="97"/>
      <c r="G149" s="98">
        <f>SUM(G146:G148)</f>
        <v>884315.52000000014</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86.68</v>
      </c>
      <c r="E153" s="86">
        <f>SUM(B153)*D153</f>
        <v>6076.268</v>
      </c>
      <c r="F153" s="90">
        <v>10</v>
      </c>
      <c r="G153" s="91">
        <f>SUM(E153*F153)</f>
        <v>60762.68</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652.26</v>
      </c>
      <c r="E155" s="86">
        <f>SUM(B155)*D155</f>
        <v>45723.425999999992</v>
      </c>
      <c r="F155" s="93">
        <v>10</v>
      </c>
      <c r="G155" s="94">
        <f>SUM(E155*F155)</f>
        <v>457234.25999999989</v>
      </c>
      <c r="H155" s="88"/>
      <c r="I155" s="83"/>
    </row>
    <row r="156" spans="1:9" thickBot="1" x14ac:dyDescent="0.25">
      <c r="A156" s="95" t="s">
        <v>170</v>
      </c>
      <c r="B156" s="47"/>
      <c r="C156" s="96"/>
      <c r="D156" s="96"/>
      <c r="E156" s="96"/>
      <c r="F156" s="97"/>
      <c r="G156" s="98">
        <f>SUM(G153:G155)</f>
        <v>517996.93999999989</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83.91</v>
      </c>
      <c r="E160" s="86">
        <f>SUM(B160)*D160</f>
        <v>6721.1909999999989</v>
      </c>
      <c r="F160" s="90">
        <v>8</v>
      </c>
      <c r="G160" s="91">
        <f>SUM(E160*F160)</f>
        <v>53769.527999999991</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621.01</v>
      </c>
      <c r="E162" s="86">
        <f>SUM(B162)*D162</f>
        <v>49742.900999999998</v>
      </c>
      <c r="F162" s="93">
        <v>8</v>
      </c>
      <c r="G162" s="94">
        <f>SUM(E162*F162)</f>
        <v>397943.20799999998</v>
      </c>
      <c r="H162" s="88"/>
      <c r="I162" s="83"/>
    </row>
    <row r="163" spans="1:9" thickBot="1" x14ac:dyDescent="0.25">
      <c r="A163" s="142" t="s">
        <v>171</v>
      </c>
      <c r="B163" s="143"/>
      <c r="C163" s="144"/>
      <c r="D163" s="144"/>
      <c r="E163" s="144"/>
      <c r="F163" s="145"/>
      <c r="G163" s="146">
        <f>SUM(G160:G162)</f>
        <v>451712.73599999998</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80.86</v>
      </c>
      <c r="E167" s="86">
        <f>SUM(B167)*D167</f>
        <v>6848.8420000000006</v>
      </c>
      <c r="F167" s="90">
        <v>10</v>
      </c>
      <c r="G167" s="91">
        <f>SUM(E167*F167)</f>
        <v>68488.420000000013</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601.24</v>
      </c>
      <c r="E169" s="86">
        <f>SUM(B169)*D169</f>
        <v>50925.028000000006</v>
      </c>
      <c r="F169" s="93">
        <v>10</v>
      </c>
      <c r="G169" s="94">
        <f>SUM(E169*F169)</f>
        <v>509250.28</v>
      </c>
      <c r="H169" s="88"/>
      <c r="I169" s="83"/>
    </row>
    <row r="170" spans="1:9" thickBot="1" x14ac:dyDescent="0.25">
      <c r="A170" s="95" t="s">
        <v>172</v>
      </c>
      <c r="B170" s="47"/>
      <c r="C170" s="96"/>
      <c r="D170" s="96"/>
      <c r="E170" s="96"/>
      <c r="F170" s="97"/>
      <c r="G170" s="98">
        <f>SUM(G167:G169)</f>
        <v>577738.70000000007</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80.099999999999994</v>
      </c>
      <c r="E174" s="86">
        <f>SUM(B174)*D174</f>
        <v>7505.37</v>
      </c>
      <c r="F174" s="90">
        <v>8</v>
      </c>
      <c r="G174" s="91">
        <f>SUM(E174*F174)</f>
        <v>60042.96</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557.42999999999995</v>
      </c>
      <c r="E176" s="86">
        <f>SUM(B176)*D176</f>
        <v>52231.190999999999</v>
      </c>
      <c r="F176" s="93">
        <v>8</v>
      </c>
      <c r="G176" s="94">
        <f>SUM(E176*F176)</f>
        <v>417849.52799999999</v>
      </c>
      <c r="H176" s="88"/>
      <c r="I176" s="83"/>
    </row>
    <row r="177" spans="1:9" thickBot="1" x14ac:dyDescent="0.25">
      <c r="A177" s="95" t="s">
        <v>173</v>
      </c>
      <c r="B177" s="47"/>
      <c r="C177" s="96"/>
      <c r="D177" s="96"/>
      <c r="E177" s="96"/>
      <c r="F177" s="97"/>
      <c r="G177" s="98">
        <f>SUM(G174:G176)</f>
        <v>477892.48800000001</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79.52</v>
      </c>
      <c r="E181" s="86">
        <f>SUM(B181)*D181</f>
        <v>7785.0079999999998</v>
      </c>
      <c r="F181" s="90">
        <v>8</v>
      </c>
      <c r="G181" s="91">
        <f>SUM(E181*F181)</f>
        <v>62280.063999999998</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550.04999999999995</v>
      </c>
      <c r="E183" s="86">
        <f>SUM(B183)*D183</f>
        <v>53849.894999999997</v>
      </c>
      <c r="F183" s="93">
        <v>8</v>
      </c>
      <c r="G183" s="94">
        <f>SUM(E183*F183)</f>
        <v>430799.16</v>
      </c>
      <c r="H183" s="88"/>
      <c r="I183" s="83"/>
    </row>
    <row r="184" spans="1:9" thickBot="1" x14ac:dyDescent="0.25">
      <c r="A184" s="95" t="s">
        <v>174</v>
      </c>
      <c r="B184" s="47"/>
      <c r="C184" s="96"/>
      <c r="D184" s="96"/>
      <c r="E184" s="96"/>
      <c r="F184" s="97"/>
      <c r="G184" s="98">
        <f>SUM(G181:G183)</f>
        <v>493079.22399999999</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77.61</v>
      </c>
      <c r="E188" s="86">
        <f>SUM(B188)*D188</f>
        <v>8420.6849999999995</v>
      </c>
      <c r="F188" s="90">
        <v>10</v>
      </c>
      <c r="G188" s="91">
        <f>SUM(E188*F188)</f>
        <v>84206.849999999991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527.33000000000004</v>
      </c>
      <c r="E190" s="86">
        <f>SUM(B190)*D190</f>
        <v>57215.305000000008</v>
      </c>
      <c r="F190" s="93">
        <v>10</v>
      </c>
      <c r="G190" s="94">
        <f>SUM(E190*F190)</f>
        <v>572153.05000000005</v>
      </c>
      <c r="H190" s="88"/>
      <c r="I190" s="83"/>
    </row>
    <row r="191" spans="1:9" thickBot="1" x14ac:dyDescent="0.25">
      <c r="A191" s="95" t="s">
        <v>175</v>
      </c>
      <c r="B191" s="47"/>
      <c r="C191" s="96"/>
      <c r="D191" s="96"/>
      <c r="E191" s="96"/>
      <c r="F191" s="97"/>
      <c r="G191" s="98">
        <f>SUM(G188:G190)</f>
        <v>656359.9</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v>8</v>
      </c>
      <c r="E195" s="86">
        <f>SUM(B195)*D195</f>
        <v>178976</v>
      </c>
      <c r="F195" s="86"/>
      <c r="G195" s="122"/>
      <c r="H195" s="73"/>
      <c r="I195" s="121"/>
    </row>
    <row r="196" spans="1:9" thickBot="1" x14ac:dyDescent="0.25">
      <c r="A196" s="128" t="s">
        <v>83</v>
      </c>
      <c r="B196" s="45">
        <v>22372</v>
      </c>
      <c r="C196" s="106" t="s">
        <v>78</v>
      </c>
      <c r="D196" s="216">
        <v>0.5</v>
      </c>
      <c r="E196" s="86">
        <f t="shared" ref="E196:E218" si="3">SUM(B196)*D196</f>
        <v>11186</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92</v>
      </c>
      <c r="E198" s="86">
        <f t="shared" si="3"/>
        <v>303508</v>
      </c>
      <c r="F198" s="86"/>
      <c r="G198" s="122"/>
      <c r="H198" s="73"/>
      <c r="I198" s="121"/>
    </row>
    <row r="199" spans="1:9" ht="15" x14ac:dyDescent="0.2">
      <c r="A199" s="105" t="s">
        <v>221</v>
      </c>
      <c r="B199" s="45">
        <v>726</v>
      </c>
      <c r="C199" s="106" t="s">
        <v>78</v>
      </c>
      <c r="D199" s="216">
        <v>45</v>
      </c>
      <c r="E199" s="86">
        <f t="shared" si="3"/>
        <v>32670</v>
      </c>
      <c r="F199" s="86"/>
      <c r="G199" s="122"/>
      <c r="H199" s="73"/>
      <c r="I199" s="121"/>
    </row>
    <row r="200" spans="1:9" ht="15" x14ac:dyDescent="0.2">
      <c r="A200" s="105" t="s">
        <v>224</v>
      </c>
      <c r="B200" s="45">
        <v>380</v>
      </c>
      <c r="C200" s="106" t="s">
        <v>78</v>
      </c>
      <c r="D200" s="216">
        <v>45</v>
      </c>
      <c r="E200" s="86">
        <f t="shared" si="3"/>
        <v>17100</v>
      </c>
      <c r="F200" s="86"/>
      <c r="G200" s="122"/>
      <c r="H200" s="73"/>
      <c r="I200" s="121"/>
    </row>
    <row r="201" spans="1:9" ht="15" x14ac:dyDescent="0.2">
      <c r="A201" s="105" t="s">
        <v>113</v>
      </c>
      <c r="B201" s="45">
        <v>2794</v>
      </c>
      <c r="C201" s="106" t="s">
        <v>78</v>
      </c>
      <c r="D201" s="216">
        <v>35</v>
      </c>
      <c r="E201" s="86">
        <f t="shared" si="3"/>
        <v>97790</v>
      </c>
      <c r="F201" s="86"/>
      <c r="G201" s="122"/>
      <c r="H201" s="73"/>
      <c r="I201" s="121"/>
    </row>
    <row r="202" spans="1:9" thickBot="1" x14ac:dyDescent="0.25">
      <c r="A202" s="128" t="s">
        <v>223</v>
      </c>
      <c r="B202" s="45">
        <v>1827</v>
      </c>
      <c r="C202" s="106" t="s">
        <v>78</v>
      </c>
      <c r="D202" s="216">
        <v>68</v>
      </c>
      <c r="E202" s="86">
        <f t="shared" si="3"/>
        <v>124236</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12.18</v>
      </c>
      <c r="E204" s="86">
        <f t="shared" si="3"/>
        <v>95211.06</v>
      </c>
      <c r="F204" s="86"/>
      <c r="G204" s="122"/>
      <c r="H204" s="73"/>
      <c r="I204" s="121"/>
    </row>
    <row r="205" spans="1:9" ht="15" x14ac:dyDescent="0.2">
      <c r="A205" s="105" t="s">
        <v>86</v>
      </c>
      <c r="B205" s="45">
        <v>1954</v>
      </c>
      <c r="C205" s="106" t="s">
        <v>78</v>
      </c>
      <c r="D205" s="216">
        <v>19</v>
      </c>
      <c r="E205" s="86">
        <f t="shared" si="3"/>
        <v>37126</v>
      </c>
      <c r="F205" s="86"/>
      <c r="G205" s="122"/>
      <c r="H205" s="73"/>
      <c r="I205" s="121"/>
    </row>
    <row r="206" spans="1:9" ht="15" x14ac:dyDescent="0.2">
      <c r="A206" s="100" t="s">
        <v>144</v>
      </c>
      <c r="B206" s="48">
        <v>70</v>
      </c>
      <c r="C206" s="48" t="s">
        <v>138</v>
      </c>
      <c r="D206" s="217">
        <v>140</v>
      </c>
      <c r="E206" s="86">
        <f t="shared" si="3"/>
        <v>9800</v>
      </c>
      <c r="F206" s="86"/>
      <c r="G206" s="122"/>
      <c r="H206" s="73"/>
      <c r="I206" s="121"/>
    </row>
    <row r="207" spans="1:9" ht="15" x14ac:dyDescent="0.2">
      <c r="A207" s="105" t="s">
        <v>252</v>
      </c>
      <c r="B207" s="45">
        <v>1330</v>
      </c>
      <c r="C207" s="106" t="s">
        <v>117</v>
      </c>
      <c r="D207" s="216">
        <v>47</v>
      </c>
      <c r="E207" s="86">
        <f t="shared" si="3"/>
        <v>62510</v>
      </c>
      <c r="F207" s="86"/>
      <c r="G207" s="122"/>
      <c r="H207" s="73"/>
      <c r="I207" s="121"/>
    </row>
    <row r="208" spans="1:9" thickBot="1" x14ac:dyDescent="0.25">
      <c r="A208" s="128" t="s">
        <v>253</v>
      </c>
      <c r="B208" s="45">
        <v>634</v>
      </c>
      <c r="C208" s="106" t="s">
        <v>117</v>
      </c>
      <c r="D208" s="216">
        <v>52</v>
      </c>
      <c r="E208" s="86">
        <f t="shared" si="3"/>
        <v>32968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2000</v>
      </c>
      <c r="E211" s="86">
        <f t="shared" si="3"/>
        <v>140000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1675081.06</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883781.25</v>
      </c>
      <c r="H224" s="33"/>
      <c r="I224" s="147"/>
    </row>
    <row r="225" spans="1:9" s="30" customFormat="1" ht="15" x14ac:dyDescent="0.2">
      <c r="A225" s="114" t="s">
        <v>147</v>
      </c>
      <c r="B225" s="101"/>
      <c r="C225" s="102"/>
      <c r="D225" s="102"/>
      <c r="E225" s="102"/>
      <c r="F225" s="138"/>
      <c r="G225" s="108">
        <f>SUM(G146,G153,G160,G167,G174,G181,G188)</f>
        <v>564690.21400000015</v>
      </c>
      <c r="H225" s="33"/>
      <c r="I225" s="147"/>
    </row>
    <row r="226" spans="1:9" s="30" customFormat="1" ht="15" x14ac:dyDescent="0.2">
      <c r="A226" s="114" t="s">
        <v>148</v>
      </c>
      <c r="B226" s="101"/>
      <c r="C226" s="102"/>
      <c r="D226" s="102"/>
      <c r="E226" s="102"/>
      <c r="F226" s="138"/>
      <c r="G226" s="108">
        <f>SUM(G148,G155,G162,G169,G176,G183,G190)</f>
        <v>3494405.2940000007</v>
      </c>
      <c r="H226" s="33"/>
      <c r="I226" s="147"/>
    </row>
    <row r="227" spans="1:9" s="30" customFormat="1" ht="15" x14ac:dyDescent="0.2">
      <c r="A227" s="114" t="s">
        <v>149</v>
      </c>
      <c r="B227" s="101"/>
      <c r="C227" s="102"/>
      <c r="D227" s="102"/>
      <c r="E227" s="102"/>
      <c r="F227" s="138"/>
      <c r="G227" s="108">
        <f>SUM(G220)</f>
        <v>1675081.06</v>
      </c>
      <c r="H227" s="33"/>
      <c r="I227" s="147"/>
    </row>
    <row r="228" spans="1:9" s="30" customFormat="1" ht="15" x14ac:dyDescent="0.2">
      <c r="A228" s="114" t="s">
        <v>196</v>
      </c>
      <c r="B228" s="153"/>
      <c r="C228" s="102"/>
      <c r="D228" s="102"/>
      <c r="E228" s="102"/>
      <c r="F228" s="138"/>
      <c r="G228" s="108">
        <f>SUM(G224:G227)*3%</f>
        <v>198538.73454000003</v>
      </c>
      <c r="H228" s="33"/>
      <c r="I228" s="147"/>
    </row>
    <row r="229" spans="1:9" s="30" customFormat="1" ht="15" x14ac:dyDescent="0.2">
      <c r="A229" s="114" t="s">
        <v>197</v>
      </c>
      <c r="B229" s="101"/>
      <c r="C229" s="102"/>
      <c r="D229" s="102"/>
      <c r="E229" s="102"/>
      <c r="F229" s="138"/>
      <c r="G229" s="108">
        <f>SUM(G224:G228)*E140</f>
        <v>272659.86210160004</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7089156.414641602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tr">
        <f>'Summary Sheet '!B4:G4</f>
        <v>Esh Construction Ltd</v>
      </c>
      <c r="C237" s="221"/>
      <c r="D237" s="221"/>
      <c r="E237" s="221"/>
      <c r="F237" s="221"/>
      <c r="G237" s="221"/>
      <c r="H237" s="221"/>
      <c r="I237" s="5"/>
    </row>
    <row r="238" spans="1:9" s="30" customFormat="1" ht="28.5" customHeight="1" x14ac:dyDescent="0.25">
      <c r="A238" s="35" t="s">
        <v>251</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v>291</v>
      </c>
      <c r="E277" s="54">
        <f>SUM(B277)*D277</f>
        <v>20952</v>
      </c>
      <c r="F277" s="250"/>
      <c r="G277" s="251"/>
      <c r="H277" s="251"/>
      <c r="I277" s="252"/>
    </row>
    <row r="278" spans="1:9" s="30" customFormat="1" ht="15" x14ac:dyDescent="0.2">
      <c r="A278" s="55" t="s">
        <v>13</v>
      </c>
      <c r="B278" s="48">
        <v>72</v>
      </c>
      <c r="C278" s="48" t="s">
        <v>27</v>
      </c>
      <c r="D278" s="212">
        <v>337</v>
      </c>
      <c r="E278" s="54">
        <f t="shared" ref="E278:E285" si="5">SUM(B278)*D278</f>
        <v>24264</v>
      </c>
      <c r="F278" s="250"/>
      <c r="G278" s="251"/>
      <c r="H278" s="251"/>
      <c r="I278" s="252"/>
    </row>
    <row r="279" spans="1:9" s="30" customFormat="1" ht="15" x14ac:dyDescent="0.2">
      <c r="A279" s="55" t="s">
        <v>15</v>
      </c>
      <c r="B279" s="48">
        <v>72</v>
      </c>
      <c r="C279" s="48" t="s">
        <v>27</v>
      </c>
      <c r="D279" s="212">
        <v>225</v>
      </c>
      <c r="E279" s="54">
        <f t="shared" si="5"/>
        <v>16200</v>
      </c>
      <c r="F279" s="250"/>
      <c r="G279" s="251"/>
      <c r="H279" s="251"/>
      <c r="I279" s="252"/>
    </row>
    <row r="280" spans="1:9" s="30" customFormat="1" ht="15" x14ac:dyDescent="0.2">
      <c r="A280" s="55" t="s">
        <v>16</v>
      </c>
      <c r="B280" s="48">
        <v>72</v>
      </c>
      <c r="C280" s="48" t="s">
        <v>27</v>
      </c>
      <c r="D280" s="212">
        <v>1225</v>
      </c>
      <c r="E280" s="54">
        <f t="shared" si="5"/>
        <v>88200</v>
      </c>
      <c r="F280" s="250"/>
      <c r="G280" s="251"/>
      <c r="H280" s="251"/>
      <c r="I280" s="252"/>
    </row>
    <row r="281" spans="1:9" s="30" customFormat="1" ht="15" x14ac:dyDescent="0.2">
      <c r="A281" s="55" t="s">
        <v>125</v>
      </c>
      <c r="B281" s="48">
        <v>72</v>
      </c>
      <c r="C281" s="48" t="s">
        <v>27</v>
      </c>
      <c r="D281" s="212">
        <v>694</v>
      </c>
      <c r="E281" s="54">
        <f t="shared" si="5"/>
        <v>49968</v>
      </c>
      <c r="F281" s="250"/>
      <c r="G281" s="251"/>
      <c r="H281" s="251"/>
      <c r="I281" s="252"/>
    </row>
    <row r="282" spans="1:9" s="30" customFormat="1" ht="15" x14ac:dyDescent="0.2">
      <c r="A282" s="55" t="s">
        <v>123</v>
      </c>
      <c r="B282" s="48">
        <v>72</v>
      </c>
      <c r="C282" s="48" t="s">
        <v>27</v>
      </c>
      <c r="D282" s="212">
        <v>488</v>
      </c>
      <c r="E282" s="54">
        <f t="shared" si="5"/>
        <v>35136</v>
      </c>
      <c r="F282" s="250"/>
      <c r="G282" s="251"/>
      <c r="H282" s="251"/>
      <c r="I282" s="252"/>
    </row>
    <row r="283" spans="1:9" s="30" customFormat="1" ht="15" x14ac:dyDescent="0.2">
      <c r="A283" s="55" t="s">
        <v>17</v>
      </c>
      <c r="B283" s="48">
        <v>72</v>
      </c>
      <c r="C283" s="48" t="s">
        <v>27</v>
      </c>
      <c r="D283" s="212">
        <v>635</v>
      </c>
      <c r="E283" s="54">
        <f t="shared" si="5"/>
        <v>45720</v>
      </c>
      <c r="F283" s="250"/>
      <c r="G283" s="251"/>
      <c r="H283" s="251"/>
      <c r="I283" s="252"/>
    </row>
    <row r="284" spans="1:9" s="30" customFormat="1" ht="15" x14ac:dyDescent="0.2">
      <c r="A284" s="55" t="s">
        <v>18</v>
      </c>
      <c r="B284" s="48">
        <v>72</v>
      </c>
      <c r="C284" s="48" t="s">
        <v>27</v>
      </c>
      <c r="D284" s="212">
        <v>179</v>
      </c>
      <c r="E284" s="54">
        <f t="shared" si="5"/>
        <v>12888</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4000</v>
      </c>
      <c r="E287" s="54">
        <f t="shared" ref="E287:E349" si="6">SUM(B287)*D287</f>
        <v>4000</v>
      </c>
      <c r="F287" s="250"/>
      <c r="G287" s="251"/>
      <c r="H287" s="251"/>
      <c r="I287" s="252"/>
    </row>
    <row r="288" spans="1:9" s="30" customFormat="1" ht="15" x14ac:dyDescent="0.2">
      <c r="A288" s="55" t="s">
        <v>45</v>
      </c>
      <c r="B288" s="48">
        <v>72</v>
      </c>
      <c r="C288" s="48" t="s">
        <v>27</v>
      </c>
      <c r="D288" s="212">
        <v>49</v>
      </c>
      <c r="E288" s="54">
        <f t="shared" si="6"/>
        <v>3528</v>
      </c>
      <c r="F288" s="250"/>
      <c r="G288" s="251"/>
      <c r="H288" s="251"/>
      <c r="I288" s="252"/>
    </row>
    <row r="289" spans="1:9" s="30" customFormat="1" ht="15" x14ac:dyDescent="0.2">
      <c r="A289" s="58" t="s">
        <v>47</v>
      </c>
      <c r="B289" s="48">
        <v>72</v>
      </c>
      <c r="C289" s="48" t="s">
        <v>27</v>
      </c>
      <c r="D289" s="212"/>
      <c r="E289" s="54">
        <f t="shared" si="6"/>
        <v>0</v>
      </c>
      <c r="F289" s="250"/>
      <c r="G289" s="251"/>
      <c r="H289" s="251"/>
      <c r="I289" s="252"/>
    </row>
    <row r="290" spans="1:9" s="30" customFormat="1" ht="15" x14ac:dyDescent="0.2">
      <c r="A290" s="58" t="s">
        <v>21</v>
      </c>
      <c r="B290" s="48">
        <v>72</v>
      </c>
      <c r="C290" s="48" t="s">
        <v>27</v>
      </c>
      <c r="D290" s="212">
        <v>42</v>
      </c>
      <c r="E290" s="54">
        <f t="shared" si="6"/>
        <v>3024</v>
      </c>
      <c r="F290" s="250"/>
      <c r="G290" s="251"/>
      <c r="H290" s="251"/>
      <c r="I290" s="252"/>
    </row>
    <row r="291" spans="1:9" s="30" customFormat="1" ht="15" x14ac:dyDescent="0.2">
      <c r="A291" s="58" t="s">
        <v>22</v>
      </c>
      <c r="B291" s="48">
        <v>72</v>
      </c>
      <c r="C291" s="48" t="s">
        <v>27</v>
      </c>
      <c r="D291" s="212">
        <v>48</v>
      </c>
      <c r="E291" s="54">
        <f t="shared" si="6"/>
        <v>3456</v>
      </c>
      <c r="F291" s="250"/>
      <c r="G291" s="251"/>
      <c r="H291" s="251"/>
      <c r="I291" s="252"/>
    </row>
    <row r="292" spans="1:9" s="30" customFormat="1" ht="15" x14ac:dyDescent="0.2">
      <c r="A292" s="58" t="s">
        <v>23</v>
      </c>
      <c r="B292" s="48">
        <v>72</v>
      </c>
      <c r="C292" s="48" t="s">
        <v>27</v>
      </c>
      <c r="D292" s="212">
        <v>59</v>
      </c>
      <c r="E292" s="54">
        <f t="shared" si="6"/>
        <v>4248</v>
      </c>
      <c r="F292" s="250"/>
      <c r="G292" s="251"/>
      <c r="H292" s="251"/>
      <c r="I292" s="252"/>
    </row>
    <row r="293" spans="1:9" s="30" customFormat="1" ht="15" x14ac:dyDescent="0.2">
      <c r="A293" s="58" t="s">
        <v>48</v>
      </c>
      <c r="B293" s="48">
        <v>72</v>
      </c>
      <c r="C293" s="48" t="s">
        <v>27</v>
      </c>
      <c r="D293" s="212">
        <v>10.5</v>
      </c>
      <c r="E293" s="54">
        <f t="shared" si="6"/>
        <v>756</v>
      </c>
      <c r="F293" s="250"/>
      <c r="G293" s="251"/>
      <c r="H293" s="251"/>
      <c r="I293" s="252"/>
    </row>
    <row r="294" spans="1:9" s="30" customFormat="1" ht="15" x14ac:dyDescent="0.2">
      <c r="A294" s="55" t="s">
        <v>124</v>
      </c>
      <c r="B294" s="48">
        <v>72</v>
      </c>
      <c r="C294" s="48" t="s">
        <v>27</v>
      </c>
      <c r="D294" s="212"/>
      <c r="E294" s="54">
        <f t="shared" si="6"/>
        <v>0</v>
      </c>
      <c r="F294" s="250"/>
      <c r="G294" s="251"/>
      <c r="H294" s="251"/>
      <c r="I294" s="252"/>
    </row>
    <row r="295" spans="1:9" s="30" customFormat="1" ht="15" x14ac:dyDescent="0.2">
      <c r="A295" s="55" t="s">
        <v>28</v>
      </c>
      <c r="B295" s="48">
        <v>72</v>
      </c>
      <c r="C295" s="48" t="s">
        <v>27</v>
      </c>
      <c r="D295" s="212"/>
      <c r="E295" s="54">
        <f t="shared" si="6"/>
        <v>0</v>
      </c>
      <c r="F295" s="250"/>
      <c r="G295" s="251"/>
      <c r="H295" s="251"/>
      <c r="I295" s="252"/>
    </row>
    <row r="296" spans="1:9" s="30" customFormat="1" ht="15.75" customHeight="1" x14ac:dyDescent="0.2">
      <c r="A296" s="57" t="s">
        <v>29</v>
      </c>
      <c r="B296" s="48">
        <v>72</v>
      </c>
      <c r="C296" s="48" t="s">
        <v>27</v>
      </c>
      <c r="D296" s="212">
        <v>25</v>
      </c>
      <c r="E296" s="54">
        <f t="shared" si="6"/>
        <v>1800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v>750</v>
      </c>
      <c r="E298" s="54">
        <f t="shared" si="6"/>
        <v>750</v>
      </c>
      <c r="F298" s="250"/>
      <c r="G298" s="251"/>
      <c r="H298" s="251"/>
      <c r="I298" s="252"/>
    </row>
    <row r="299" spans="1:9" s="30" customFormat="1" ht="15.75" customHeight="1" thickBot="1" x14ac:dyDescent="0.25">
      <c r="A299" s="169" t="s">
        <v>195</v>
      </c>
      <c r="B299" s="48">
        <v>1</v>
      </c>
      <c r="C299" s="48" t="s">
        <v>31</v>
      </c>
      <c r="D299" s="212">
        <v>750</v>
      </c>
      <c r="E299" s="54">
        <f t="shared" si="6"/>
        <v>750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v>100</v>
      </c>
      <c r="E301" s="54">
        <f t="shared" si="6"/>
        <v>7200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11250</v>
      </c>
      <c r="E303" s="54">
        <f t="shared" si="6"/>
        <v>11250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v>8250</v>
      </c>
      <c r="E305" s="54">
        <f t="shared" si="6"/>
        <v>8250</v>
      </c>
      <c r="F305" s="250"/>
      <c r="G305" s="251"/>
      <c r="H305" s="251"/>
      <c r="I305" s="252"/>
    </row>
    <row r="306" spans="1:9" s="30" customFormat="1" ht="15.75" customHeight="1" x14ac:dyDescent="0.2">
      <c r="A306" s="55" t="s">
        <v>52</v>
      </c>
      <c r="B306" s="48">
        <v>1</v>
      </c>
      <c r="C306" s="168" t="s">
        <v>77</v>
      </c>
      <c r="D306" s="212">
        <v>8812.5</v>
      </c>
      <c r="E306" s="54">
        <f t="shared" si="6"/>
        <v>8812.5</v>
      </c>
      <c r="F306" s="250"/>
      <c r="G306" s="251"/>
      <c r="H306" s="251"/>
      <c r="I306" s="252"/>
    </row>
    <row r="307" spans="1:9" s="30" customFormat="1" ht="15.75" customHeight="1" thickBot="1" x14ac:dyDescent="0.25">
      <c r="A307" s="55" t="s">
        <v>98</v>
      </c>
      <c r="B307" s="168">
        <v>1</v>
      </c>
      <c r="C307" s="48" t="s">
        <v>77</v>
      </c>
      <c r="D307" s="212">
        <v>2000</v>
      </c>
      <c r="E307" s="54">
        <f t="shared" si="6"/>
        <v>2000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v>59.25</v>
      </c>
      <c r="E309" s="54">
        <f t="shared" si="6"/>
        <v>4266</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v>100</v>
      </c>
      <c r="E311" s="54">
        <f t="shared" si="6"/>
        <v>7200</v>
      </c>
      <c r="F311" s="250"/>
      <c r="G311" s="251"/>
      <c r="H311" s="251"/>
      <c r="I311" s="252"/>
    </row>
    <row r="312" spans="1:9" s="30" customFormat="1" ht="15.75" customHeight="1" thickBot="1" x14ac:dyDescent="0.25">
      <c r="A312" s="55" t="s">
        <v>34</v>
      </c>
      <c r="B312" s="48">
        <v>72</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v>350</v>
      </c>
      <c r="E318" s="54">
        <f t="shared" si="6"/>
        <v>25200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v>1125</v>
      </c>
      <c r="E320" s="54">
        <f t="shared" si="6"/>
        <v>40500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v>270</v>
      </c>
      <c r="E324" s="54">
        <f t="shared" si="6"/>
        <v>9720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v>50</v>
      </c>
      <c r="E326" s="54">
        <f t="shared" si="6"/>
        <v>1800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210000</v>
      </c>
      <c r="E332" s="54">
        <f t="shared" si="6"/>
        <v>210000</v>
      </c>
      <c r="F332" s="250"/>
      <c r="G332" s="251"/>
      <c r="H332" s="251"/>
      <c r="I332" s="252"/>
    </row>
    <row r="333" spans="1:9" s="30" customFormat="1" ht="15.75" customHeight="1" x14ac:dyDescent="0.2">
      <c r="A333" s="59" t="s">
        <v>105</v>
      </c>
      <c r="B333" s="48">
        <v>1</v>
      </c>
      <c r="C333" s="48" t="s">
        <v>77</v>
      </c>
      <c r="D333" s="212">
        <v>21000</v>
      </c>
      <c r="E333" s="54">
        <f t="shared" si="6"/>
        <v>21000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2000</v>
      </c>
      <c r="E336" s="54">
        <f t="shared" si="6"/>
        <v>2000</v>
      </c>
      <c r="F336" s="250"/>
      <c r="G336" s="251"/>
      <c r="H336" s="251"/>
      <c r="I336" s="252"/>
    </row>
    <row r="337" spans="1:9" s="30" customFormat="1" ht="15.75" customHeight="1" x14ac:dyDescent="0.2">
      <c r="A337" s="57" t="s">
        <v>107</v>
      </c>
      <c r="B337" s="48">
        <v>1</v>
      </c>
      <c r="C337" s="48" t="s">
        <v>77</v>
      </c>
      <c r="D337" s="212">
        <v>5425</v>
      </c>
      <c r="E337" s="54">
        <f t="shared" si="6"/>
        <v>5425</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v>1200</v>
      </c>
      <c r="E339" s="54">
        <f t="shared" si="6"/>
        <v>1200</v>
      </c>
      <c r="F339" s="250"/>
      <c r="G339" s="251"/>
      <c r="H339" s="251"/>
      <c r="I339" s="252"/>
    </row>
    <row r="340" spans="1:9" s="30" customFormat="1" ht="15.75" customHeight="1" x14ac:dyDescent="0.2">
      <c r="A340" s="57" t="s">
        <v>66</v>
      </c>
      <c r="B340" s="48">
        <v>1</v>
      </c>
      <c r="C340" s="48" t="s">
        <v>77</v>
      </c>
      <c r="D340" s="212">
        <v>5250</v>
      </c>
      <c r="E340" s="54">
        <f t="shared" si="6"/>
        <v>5250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v>9100</v>
      </c>
      <c r="E342" s="54">
        <f t="shared" si="6"/>
        <v>9100</v>
      </c>
      <c r="F342" s="250"/>
      <c r="G342" s="251"/>
      <c r="H342" s="251"/>
      <c r="I342" s="252"/>
    </row>
    <row r="343" spans="1:9" s="30" customFormat="1" ht="15.75" customHeight="1" x14ac:dyDescent="0.2">
      <c r="A343" s="57" t="s">
        <v>132</v>
      </c>
      <c r="B343" s="48">
        <v>1</v>
      </c>
      <c r="C343" s="48" t="s">
        <v>77</v>
      </c>
      <c r="D343" s="212">
        <v>1200</v>
      </c>
      <c r="E343" s="54">
        <f t="shared" si="6"/>
        <v>1200</v>
      </c>
      <c r="F343" s="250" t="s">
        <v>206</v>
      </c>
      <c r="G343" s="251"/>
      <c r="H343" s="251"/>
      <c r="I343" s="252"/>
    </row>
    <row r="344" spans="1:9" s="30" customFormat="1" ht="15.75" customHeight="1" x14ac:dyDescent="0.2">
      <c r="A344" s="57" t="s">
        <v>140</v>
      </c>
      <c r="B344" s="48">
        <v>1</v>
      </c>
      <c r="C344" s="48" t="s">
        <v>77</v>
      </c>
      <c r="D344" s="212">
        <v>33440</v>
      </c>
      <c r="E344" s="54">
        <f t="shared" si="6"/>
        <v>33440</v>
      </c>
      <c r="F344" s="250" t="s">
        <v>235</v>
      </c>
      <c r="G344" s="251"/>
      <c r="H344" s="251"/>
      <c r="I344" s="252"/>
    </row>
    <row r="345" spans="1:9" s="30" customFormat="1" ht="15.75" customHeight="1" thickBot="1" x14ac:dyDescent="0.25">
      <c r="A345" s="57" t="s">
        <v>190</v>
      </c>
      <c r="B345" s="48">
        <v>1</v>
      </c>
      <c r="C345" s="48" t="s">
        <v>77</v>
      </c>
      <c r="D345" s="212">
        <v>42000</v>
      </c>
      <c r="E345" s="54">
        <f t="shared" si="6"/>
        <v>42000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v>3500</v>
      </c>
      <c r="E350" s="54">
        <f t="shared" ref="E350:E366" si="7">SUM(B350)*D350</f>
        <v>3500</v>
      </c>
      <c r="F350" s="250"/>
      <c r="G350" s="251"/>
      <c r="H350" s="251"/>
      <c r="I350" s="252"/>
    </row>
    <row r="351" spans="1:9" s="30" customFormat="1" ht="15.75" customHeight="1" thickBot="1" x14ac:dyDescent="0.25">
      <c r="A351" s="57" t="s">
        <v>71</v>
      </c>
      <c r="B351" s="48">
        <v>1</v>
      </c>
      <c r="C351" s="48" t="s">
        <v>77</v>
      </c>
      <c r="D351" s="212">
        <v>5740</v>
      </c>
      <c r="E351" s="54">
        <f t="shared" si="7"/>
        <v>5740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v>15400</v>
      </c>
      <c r="E354" s="54">
        <f t="shared" si="7"/>
        <v>15400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v>185</v>
      </c>
      <c r="E356" s="54">
        <f t="shared" si="7"/>
        <v>1850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v>75</v>
      </c>
      <c r="E358" s="54">
        <f t="shared" si="7"/>
        <v>5250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v>100</v>
      </c>
      <c r="E364" s="54">
        <f t="shared" si="7"/>
        <v>7000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811193.5</v>
      </c>
      <c r="F368" s="244"/>
      <c r="G368" s="245"/>
      <c r="H368" s="245"/>
      <c r="I368" s="246"/>
    </row>
    <row r="369" spans="1:9" s="30" customFormat="1" ht="16.5" customHeight="1" thickTop="1" thickBot="1" x14ac:dyDescent="0.25">
      <c r="A369" s="60" t="s">
        <v>157</v>
      </c>
      <c r="B369" s="61"/>
      <c r="C369" s="62"/>
      <c r="D369" s="63"/>
      <c r="E369" s="64">
        <f>SUM(E368)/B256</f>
        <v>11266.576388888889</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0.01</v>
      </c>
      <c r="F373" s="295"/>
      <c r="G373" s="296"/>
      <c r="H373" s="296"/>
      <c r="I373" s="297"/>
    </row>
    <row r="374" spans="1:9" s="30" customFormat="1" ht="16.5" customHeight="1" thickTop="1" thickBot="1" x14ac:dyDescent="0.25">
      <c r="A374" s="60" t="s">
        <v>142</v>
      </c>
      <c r="B374" s="61"/>
      <c r="C374" s="62"/>
      <c r="D374" s="63"/>
      <c r="E374" s="103">
        <f>SUM(E372:E373)</f>
        <v>0.04</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178.86</v>
      </c>
      <c r="E380" s="86">
        <f>SUM(B380)*D380</f>
        <v>10946.232000000002</v>
      </c>
      <c r="F380" s="90">
        <v>16</v>
      </c>
      <c r="G380" s="91">
        <f>SUM(E380*F380)</f>
        <v>175139.71200000003</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763.12</v>
      </c>
      <c r="E382" s="86">
        <f>SUM(B382)*D382</f>
        <v>46702.944000000003</v>
      </c>
      <c r="F382" s="93">
        <v>16</v>
      </c>
      <c r="G382" s="94">
        <f>SUM(E382*F382)</f>
        <v>747247.10400000005</v>
      </c>
      <c r="H382" s="88"/>
      <c r="I382" s="83"/>
    </row>
    <row r="383" spans="1:9" s="30" customFormat="1" thickBot="1" x14ac:dyDescent="0.25">
      <c r="A383" s="95" t="s">
        <v>169</v>
      </c>
      <c r="B383" s="47"/>
      <c r="C383" s="96"/>
      <c r="D383" s="96"/>
      <c r="E383" s="96"/>
      <c r="F383" s="97"/>
      <c r="G383" s="98">
        <f>SUM(G380:G382)</f>
        <v>922386.81600000011</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86.68</v>
      </c>
      <c r="E387" s="86">
        <f>SUM(B387)*D387</f>
        <v>6076.268</v>
      </c>
      <c r="F387" s="90">
        <v>10</v>
      </c>
      <c r="G387" s="91">
        <f>SUM(E387*F387)</f>
        <v>60762.68</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696.69</v>
      </c>
      <c r="E389" s="86">
        <f>SUM(B389)*D389</f>
        <v>48837.968999999997</v>
      </c>
      <c r="F389" s="93">
        <v>10</v>
      </c>
      <c r="G389" s="94">
        <f>SUM(E389*F389)</f>
        <v>488379.68999999994</v>
      </c>
      <c r="H389" s="88"/>
      <c r="I389" s="83"/>
    </row>
    <row r="390" spans="1:9" s="30" customFormat="1" thickBot="1" x14ac:dyDescent="0.25">
      <c r="A390" s="95" t="s">
        <v>170</v>
      </c>
      <c r="B390" s="47"/>
      <c r="C390" s="96"/>
      <c r="D390" s="96"/>
      <c r="E390" s="96"/>
      <c r="F390" s="97"/>
      <c r="G390" s="98">
        <f>SUM(G387:G389)</f>
        <v>549142.37</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83.91</v>
      </c>
      <c r="E394" s="86">
        <f>SUM(B394)*D394</f>
        <v>6721.1909999999989</v>
      </c>
      <c r="F394" s="90">
        <v>8</v>
      </c>
      <c r="G394" s="91">
        <f>SUM(E394*F394)</f>
        <v>53769.527999999991</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667.09</v>
      </c>
      <c r="E396" s="86">
        <f>SUM(B396)*D396</f>
        <v>53433.909</v>
      </c>
      <c r="F396" s="93">
        <v>8</v>
      </c>
      <c r="G396" s="94">
        <f>SUM(E396*F396)</f>
        <v>427471.272</v>
      </c>
      <c r="H396" s="88"/>
      <c r="I396" s="83"/>
    </row>
    <row r="397" spans="1:9" s="30" customFormat="1" thickBot="1" x14ac:dyDescent="0.25">
      <c r="A397" s="142" t="s">
        <v>171</v>
      </c>
      <c r="B397" s="143"/>
      <c r="C397" s="144"/>
      <c r="D397" s="144"/>
      <c r="E397" s="144"/>
      <c r="F397" s="145"/>
      <c r="G397" s="146">
        <f>SUM(G394:G396)</f>
        <v>481240.8</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80.86</v>
      </c>
      <c r="E401" s="86">
        <f>SUM(B401)*D401</f>
        <v>6848.8420000000006</v>
      </c>
      <c r="F401" s="90">
        <v>10</v>
      </c>
      <c r="G401" s="91">
        <f>SUM(E401*F401)</f>
        <v>68488.420000000013</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642.70000000000005</v>
      </c>
      <c r="E403" s="86">
        <f>SUM(B403)*D403</f>
        <v>54436.69</v>
      </c>
      <c r="F403" s="93">
        <v>10</v>
      </c>
      <c r="G403" s="94">
        <f>SUM(E403*F403)</f>
        <v>544366.9</v>
      </c>
      <c r="H403" s="88"/>
      <c r="I403" s="83"/>
    </row>
    <row r="404" spans="1:9" s="30" customFormat="1" thickBot="1" x14ac:dyDescent="0.25">
      <c r="A404" s="95" t="s">
        <v>172</v>
      </c>
      <c r="B404" s="47"/>
      <c r="C404" s="96"/>
      <c r="D404" s="96"/>
      <c r="E404" s="96"/>
      <c r="F404" s="97"/>
      <c r="G404" s="98">
        <f>SUM(G401:G403)</f>
        <v>612855.32000000007</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80.099999999999994</v>
      </c>
      <c r="E408" s="86">
        <f>SUM(B408)*D408</f>
        <v>7505.37</v>
      </c>
      <c r="F408" s="90">
        <v>8</v>
      </c>
      <c r="G408" s="91">
        <f>SUM(E408*F408)</f>
        <v>60042.96</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597.83000000000004</v>
      </c>
      <c r="E410" s="86">
        <f>SUM(B410)*D410</f>
        <v>56016.671000000002</v>
      </c>
      <c r="F410" s="93">
        <v>8</v>
      </c>
      <c r="G410" s="94">
        <f>SUM(E410*F410)</f>
        <v>448133.36800000002</v>
      </c>
      <c r="H410" s="88"/>
      <c r="I410" s="83"/>
    </row>
    <row r="411" spans="1:9" s="30" customFormat="1" thickBot="1" x14ac:dyDescent="0.25">
      <c r="A411" s="95" t="s">
        <v>173</v>
      </c>
      <c r="B411" s="47"/>
      <c r="C411" s="96"/>
      <c r="D411" s="96"/>
      <c r="E411" s="96"/>
      <c r="F411" s="97"/>
      <c r="G411" s="98">
        <f>SUM(G408:G410)</f>
        <v>508176.32800000004</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79.52</v>
      </c>
      <c r="E415" s="86">
        <f>SUM(B415)*D415</f>
        <v>7785.0079999999998</v>
      </c>
      <c r="F415" s="90">
        <v>8</v>
      </c>
      <c r="G415" s="91">
        <f>SUM(E415*F415)</f>
        <v>62280.063999999998</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588.96</v>
      </c>
      <c r="E417" s="86">
        <f>SUM(B417)*D417</f>
        <v>57659.184000000008</v>
      </c>
      <c r="F417" s="93">
        <v>8</v>
      </c>
      <c r="G417" s="94">
        <f>SUM(E417*F417)</f>
        <v>461273.47200000007</v>
      </c>
      <c r="H417" s="88"/>
      <c r="I417" s="83"/>
    </row>
    <row r="418" spans="1:9" thickBot="1" x14ac:dyDescent="0.25">
      <c r="A418" s="95" t="s">
        <v>174</v>
      </c>
      <c r="B418" s="47"/>
      <c r="C418" s="96"/>
      <c r="D418" s="96"/>
      <c r="E418" s="96"/>
      <c r="F418" s="97"/>
      <c r="G418" s="98">
        <f>SUM(G415:G417)</f>
        <v>523553.53600000008</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77.61</v>
      </c>
      <c r="E422" s="86">
        <f>SUM(B422)*D422</f>
        <v>8420.6849999999995</v>
      </c>
      <c r="F422" s="90">
        <v>10</v>
      </c>
      <c r="G422" s="91">
        <f>SUM(E422*F422)</f>
        <v>84206.849999999991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562.02</v>
      </c>
      <c r="E424" s="86">
        <f>SUM(B424)*D424</f>
        <v>60979.17</v>
      </c>
      <c r="F424" s="93">
        <v>10</v>
      </c>
      <c r="G424" s="94">
        <f>SUM(E424*F424)</f>
        <v>609791.69999999995</v>
      </c>
      <c r="H424" s="88"/>
      <c r="I424" s="83"/>
    </row>
    <row r="425" spans="1:9" thickBot="1" x14ac:dyDescent="0.25">
      <c r="A425" s="95" t="s">
        <v>175</v>
      </c>
      <c r="B425" s="47"/>
      <c r="C425" s="96"/>
      <c r="D425" s="96"/>
      <c r="E425" s="96"/>
      <c r="F425" s="97"/>
      <c r="G425" s="98">
        <f>SUM(G422:G424)</f>
        <v>693998.54999999993</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8</v>
      </c>
      <c r="E429" s="54">
        <f t="shared" ref="E429:E452" si="8">SUM(B429)*D429</f>
        <v>178976</v>
      </c>
      <c r="F429" s="86"/>
      <c r="G429" s="122"/>
      <c r="H429" s="73"/>
      <c r="I429" s="121"/>
    </row>
    <row r="430" spans="1:9" thickBot="1" x14ac:dyDescent="0.25">
      <c r="A430" s="128" t="s">
        <v>83</v>
      </c>
      <c r="B430" s="45">
        <v>22372</v>
      </c>
      <c r="C430" s="106" t="s">
        <v>78</v>
      </c>
      <c r="D430" s="216">
        <v>0.5</v>
      </c>
      <c r="E430" s="54">
        <f t="shared" si="8"/>
        <v>11186</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92</v>
      </c>
      <c r="E432" s="54">
        <f t="shared" si="8"/>
        <v>303508</v>
      </c>
      <c r="F432" s="86"/>
      <c r="G432" s="122"/>
      <c r="H432" s="73"/>
      <c r="I432" s="121"/>
    </row>
    <row r="433" spans="1:9" ht="15" x14ac:dyDescent="0.2">
      <c r="A433" s="105" t="s">
        <v>221</v>
      </c>
      <c r="B433" s="45">
        <v>726</v>
      </c>
      <c r="C433" s="106" t="s">
        <v>78</v>
      </c>
      <c r="D433" s="216">
        <v>45</v>
      </c>
      <c r="E433" s="54">
        <f t="shared" si="8"/>
        <v>32670</v>
      </c>
      <c r="F433" s="86"/>
      <c r="G433" s="122"/>
      <c r="H433" s="73"/>
      <c r="I433" s="121"/>
    </row>
    <row r="434" spans="1:9" ht="15" x14ac:dyDescent="0.2">
      <c r="A434" s="105" t="s">
        <v>224</v>
      </c>
      <c r="B434" s="45">
        <v>380</v>
      </c>
      <c r="C434" s="106" t="s">
        <v>78</v>
      </c>
      <c r="D434" s="216">
        <v>45</v>
      </c>
      <c r="E434" s="54">
        <f t="shared" si="8"/>
        <v>17100</v>
      </c>
      <c r="F434" s="86"/>
      <c r="G434" s="122"/>
      <c r="H434" s="73"/>
      <c r="I434" s="121"/>
    </row>
    <row r="435" spans="1:9" ht="15" x14ac:dyDescent="0.2">
      <c r="A435" s="105" t="s">
        <v>113</v>
      </c>
      <c r="B435" s="45">
        <v>2794</v>
      </c>
      <c r="C435" s="106" t="s">
        <v>78</v>
      </c>
      <c r="D435" s="216">
        <v>35</v>
      </c>
      <c r="E435" s="54">
        <f t="shared" si="8"/>
        <v>97790</v>
      </c>
      <c r="F435" s="86"/>
      <c r="G435" s="122"/>
      <c r="H435" s="73"/>
      <c r="I435" s="121"/>
    </row>
    <row r="436" spans="1:9" thickBot="1" x14ac:dyDescent="0.25">
      <c r="A436" s="128" t="s">
        <v>223</v>
      </c>
      <c r="B436" s="45">
        <v>1827</v>
      </c>
      <c r="C436" s="106" t="s">
        <v>78</v>
      </c>
      <c r="D436" s="216">
        <v>68</v>
      </c>
      <c r="E436" s="54">
        <f t="shared" si="8"/>
        <v>124236</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12.18</v>
      </c>
      <c r="E438" s="54">
        <f t="shared" si="8"/>
        <v>95211.06</v>
      </c>
      <c r="F438" s="86"/>
      <c r="G438" s="122"/>
      <c r="H438" s="73"/>
      <c r="I438" s="121"/>
    </row>
    <row r="439" spans="1:9" ht="15" x14ac:dyDescent="0.2">
      <c r="A439" s="105" t="s">
        <v>86</v>
      </c>
      <c r="B439" s="45">
        <v>1954</v>
      </c>
      <c r="C439" s="106" t="s">
        <v>78</v>
      </c>
      <c r="D439" s="216">
        <v>19</v>
      </c>
      <c r="E439" s="54">
        <f t="shared" si="8"/>
        <v>37126</v>
      </c>
      <c r="F439" s="86"/>
      <c r="G439" s="122"/>
      <c r="H439" s="73"/>
      <c r="I439" s="121"/>
    </row>
    <row r="440" spans="1:9" ht="15" x14ac:dyDescent="0.2">
      <c r="A440" s="100" t="s">
        <v>144</v>
      </c>
      <c r="B440" s="48">
        <v>70</v>
      </c>
      <c r="C440" s="48" t="s">
        <v>138</v>
      </c>
      <c r="D440" s="217">
        <v>140</v>
      </c>
      <c r="E440" s="54">
        <f t="shared" si="8"/>
        <v>9800</v>
      </c>
      <c r="F440" s="86"/>
      <c r="G440" s="122"/>
      <c r="H440" s="73"/>
      <c r="I440" s="121"/>
    </row>
    <row r="441" spans="1:9" ht="15" x14ac:dyDescent="0.2">
      <c r="A441" s="105" t="s">
        <v>252</v>
      </c>
      <c r="B441" s="45">
        <v>1330</v>
      </c>
      <c r="C441" s="106" t="s">
        <v>117</v>
      </c>
      <c r="D441" s="216">
        <v>47</v>
      </c>
      <c r="E441" s="54">
        <f t="shared" si="8"/>
        <v>62510</v>
      </c>
      <c r="F441" s="86"/>
      <c r="G441" s="122"/>
      <c r="H441" s="73"/>
      <c r="I441" s="121"/>
    </row>
    <row r="442" spans="1:9" thickBot="1" x14ac:dyDescent="0.25">
      <c r="A442" s="128" t="s">
        <v>253</v>
      </c>
      <c r="B442" s="45">
        <v>634</v>
      </c>
      <c r="C442" s="106" t="s">
        <v>117</v>
      </c>
      <c r="D442" s="216">
        <v>52</v>
      </c>
      <c r="E442" s="54">
        <f t="shared" si="8"/>
        <v>32968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2000</v>
      </c>
      <c r="E445" s="54">
        <f t="shared" si="8"/>
        <v>140000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1675081.06</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811193.5</v>
      </c>
      <c r="H458" s="33"/>
      <c r="I458" s="147"/>
    </row>
    <row r="459" spans="1:9" ht="15" x14ac:dyDescent="0.2">
      <c r="A459" s="114" t="s">
        <v>147</v>
      </c>
      <c r="B459" s="101"/>
      <c r="C459" s="102"/>
      <c r="D459" s="102"/>
      <c r="E459" s="102"/>
      <c r="F459" s="138"/>
      <c r="G459" s="108">
        <f>SUM(G380,G387,G394,G401,G408,G415,G422)</f>
        <v>564690.21400000015</v>
      </c>
      <c r="H459" s="33"/>
      <c r="I459" s="147"/>
    </row>
    <row r="460" spans="1:9" ht="15" x14ac:dyDescent="0.2">
      <c r="A460" s="114" t="s">
        <v>148</v>
      </c>
      <c r="B460" s="101"/>
      <c r="C460" s="102"/>
      <c r="D460" s="102"/>
      <c r="E460" s="102"/>
      <c r="F460" s="138"/>
      <c r="G460" s="108">
        <f>SUM(G382,G389,G396,G403,G410,G417,G424)</f>
        <v>3726663.5060000001</v>
      </c>
      <c r="H460" s="33"/>
      <c r="I460" s="147"/>
    </row>
    <row r="461" spans="1:9" ht="15" x14ac:dyDescent="0.2">
      <c r="A461" s="114" t="s">
        <v>149</v>
      </c>
      <c r="B461" s="101"/>
      <c r="C461" s="102"/>
      <c r="D461" s="102"/>
      <c r="E461" s="102"/>
      <c r="F461" s="138"/>
      <c r="G461" s="108">
        <f>SUM(G454)</f>
        <v>1675081.06</v>
      </c>
      <c r="H461" s="33"/>
      <c r="I461" s="147"/>
    </row>
    <row r="462" spans="1:9" ht="15" x14ac:dyDescent="0.2">
      <c r="A462" s="114" t="s">
        <v>196</v>
      </c>
      <c r="B462" s="101"/>
      <c r="C462" s="102"/>
      <c r="D462" s="102"/>
      <c r="E462" s="102"/>
      <c r="F462" s="138"/>
      <c r="G462" s="108">
        <f>SUM(G458:G461)*3%</f>
        <v>203328.84840000002</v>
      </c>
      <c r="H462" s="33"/>
      <c r="I462" s="147"/>
    </row>
    <row r="463" spans="1:9" ht="15" x14ac:dyDescent="0.2">
      <c r="A463" s="114" t="s">
        <v>150</v>
      </c>
      <c r="B463" s="101"/>
      <c r="C463" s="102"/>
      <c r="D463" s="102"/>
      <c r="E463" s="102"/>
      <c r="F463" s="138"/>
      <c r="G463" s="108">
        <f>SUM(G458:G462)*E374</f>
        <v>279238.28513600008</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7260195.4135360019</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180</v>
      </c>
      <c r="B468" s="182"/>
      <c r="C468" s="183"/>
      <c r="D468" s="183"/>
      <c r="E468" s="183"/>
      <c r="F468" s="184"/>
      <c r="G468" s="185">
        <f>SUM(G231)</f>
        <v>7089156.414641602</v>
      </c>
    </row>
    <row r="469" spans="1:9" ht="24" customHeight="1" thickBot="1" x14ac:dyDescent="0.25">
      <c r="A469" s="223" t="s">
        <v>181</v>
      </c>
      <c r="B469" s="224"/>
      <c r="C469" s="224"/>
      <c r="D469" s="224"/>
      <c r="E469" s="224"/>
      <c r="F469" s="225"/>
      <c r="G469" s="185">
        <f>SUM(G465)</f>
        <v>7260195.4135360019</v>
      </c>
    </row>
    <row r="470" spans="1:9" ht="30.95" customHeight="1" thickBot="1" x14ac:dyDescent="0.25">
      <c r="A470" s="223" t="s">
        <v>226</v>
      </c>
      <c r="B470" s="224"/>
      <c r="C470" s="224"/>
      <c r="D470" s="224"/>
      <c r="E470" s="224"/>
      <c r="F470" s="225"/>
      <c r="G470" s="185">
        <f>SUM(G468:G469)</f>
        <v>14349351.828177605</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BE65E-43EB-438D-ACD8-38283B949059}">
  <ds:schemaRefs>
    <ds:schemaRef ds:uri="633ae1b1-0ef5-4fc6-baa5-ef60bba7f591"/>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2006/metadata/properties"/>
    <ds:schemaRef ds:uri="http://purl.org/dc/dcmitype/"/>
    <ds:schemaRef ds:uri="e15d18ad-23ba-4dc1-b066-31066473a08e"/>
    <ds:schemaRef ds:uri="http://schemas.microsoft.com/office/infopath/2007/PartnerControls"/>
  </ds:schemaRefs>
</ds:datastoreItem>
</file>

<file path=customXml/itemProps3.xml><?xml version="1.0" encoding="utf-8"?>
<ds:datastoreItem xmlns:ds="http://schemas.openxmlformats.org/officeDocument/2006/customXml" ds:itemID="{367B86E4-01A8-40AA-87F0-53FD89534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2020-01-24T11:14:08Z</cp:lastPrinted>
  <dcterms:created xsi:type="dcterms:W3CDTF">2016-11-01T09:32:28Z</dcterms:created>
  <dcterms:modified xsi:type="dcterms:W3CDTF">2020-06-19T15:28:11Z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